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MP\CSVtoXLSX\9Κ_2021_ΟΡΙΣΤΙΚΑ_ΕΥΡΥ\"/>
    </mc:Choice>
  </mc:AlternateContent>
  <xr:revisionPtr revIDLastSave="0" documentId="8_{C441C954-CA0B-4629-A77D-6E63AAA8010C}" xr6:coauthVersionLast="36" xr6:coauthVersionMax="36" xr10:uidLastSave="{00000000-0000-0000-0000-000000000000}"/>
  <bookViews>
    <workbookView xWindow="0" yWindow="0" windowWidth="28800" windowHeight="12225"/>
  </bookViews>
  <sheets>
    <sheet name="9Κ_2021_ΔΕ_ΑΠΟΡΡΙΠΤΕΟΙ" sheetId="1" r:id="rId1"/>
  </sheets>
  <calcPr calcId="0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C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C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C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C123" i="1"/>
  <c r="B124" i="1"/>
  <c r="B125" i="1"/>
  <c r="B126" i="1"/>
  <c r="B127" i="1"/>
  <c r="B128" i="1"/>
  <c r="B129" i="1"/>
  <c r="B130" i="1"/>
  <c r="B131" i="1"/>
  <c r="C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C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C360" i="1"/>
  <c r="B361" i="1"/>
  <c r="B362" i="1"/>
  <c r="C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C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C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C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C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C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C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C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C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C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C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C1024" i="1"/>
  <c r="B1025" i="1"/>
  <c r="B1026" i="1"/>
  <c r="B1027" i="1"/>
  <c r="B1028" i="1"/>
  <c r="B1029" i="1"/>
  <c r="B1030" i="1"/>
  <c r="B1031" i="1"/>
  <c r="B1032" i="1"/>
  <c r="B1033" i="1"/>
  <c r="C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C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C1180" i="1"/>
  <c r="B1181" i="1"/>
  <c r="B1182" i="1"/>
  <c r="B1183" i="1"/>
  <c r="B1184" i="1"/>
  <c r="C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C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C1305" i="1"/>
  <c r="B1306" i="1"/>
  <c r="B1307" i="1"/>
  <c r="B1308" i="1"/>
  <c r="C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C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C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C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C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C1542" i="1"/>
  <c r="B1543" i="1"/>
  <c r="B1544" i="1"/>
  <c r="B1545" i="1"/>
  <c r="B1546" i="1"/>
  <c r="B1547" i="1"/>
  <c r="B1548" i="1"/>
  <c r="B1549" i="1"/>
  <c r="B1550" i="1"/>
  <c r="C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C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C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C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C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C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C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C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C2139" i="1"/>
  <c r="B2140" i="1"/>
  <c r="B2141" i="1"/>
  <c r="B2142" i="1"/>
  <c r="B2143" i="1"/>
  <c r="B2144" i="1"/>
  <c r="C2144" i="1"/>
  <c r="B2145" i="1"/>
  <c r="B2146" i="1"/>
  <c r="C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C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C2207" i="1"/>
  <c r="B2208" i="1"/>
  <c r="B2209" i="1"/>
  <c r="B2210" i="1"/>
  <c r="B2211" i="1"/>
  <c r="B2212" i="1"/>
  <c r="C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C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C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C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C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</calcChain>
</file>

<file path=xl/sharedStrings.xml><?xml version="1.0" encoding="utf-8"?>
<sst xmlns="http://schemas.openxmlformats.org/spreadsheetml/2006/main" count="2469" uniqueCount="20">
  <si>
    <t>ΠΛΗΡΩΣΗ ΘΕΣΕΩΝ ΜΕ ΣΕΙΡΑ ΠΡΟΤΕΡΑΙΟΤΗΤΑΣ (ΑΡΘΡΟ 18/Ν. 2190/1994) ΠΡΟΚΗΡΥΞΗ 9Κ/2021/11/11/2021</t>
  </si>
  <si>
    <t>Κ Α Τ Α Σ Τ Α Σ Η    Α Π Ο Ρ Ρ Ι Π Τ Ε Ω Ν</t>
  </si>
  <si>
    <t>ΔΕΥΤΕΡΟΒΑΘΜΙΑΣ ΕΚΠΑΙΔΕΥΣΗΣ (ΔΕ)</t>
  </si>
  <si>
    <t>Α/Α</t>
  </si>
  <si>
    <t>Α.Μ. ΥΠΟΨΗΦΙΟΥ</t>
  </si>
  <si>
    <t>ΑΙΤΙΟΛΟΓΙΑ ΑΠΟΡΡΙΨΗΣ</t>
  </si>
  <si>
    <t>ΟΡΙΟ ΗΛΙΚΙΑΣ ΥΠΟΨΗΦΙΟΥ</t>
  </si>
  <si>
    <t>ΑΝΕΠΙΤΥΧΗΣ ΠΡΑΚΤΙΚΗ ΔΟΚΙΜΑΣΙΑ</t>
  </si>
  <si>
    <t>ΜΗ ΥΠΟΒΟΛΗ ΑΠΑΙΤΟΥΜΕΝΗΣ ΒΕΒΑΙΩΣΗΣ ΙΑΤΡΟΥ ΕΙΔ. ΟΡΘΟΠΕΔΙΚΟΥ</t>
  </si>
  <si>
    <t>ΟΡΙΟ ΗΛΙΚΙΑΣ ΥΠΟΨΗΦΙΟΥ, 011</t>
  </si>
  <si>
    <t>ΜΗ ΥΠΟΒΟΛΗ ΑΠΟΔΕΚΤΟΥ, ΣΥΜΦΩΝΑ ΜΕ ΤΗΝ ΠΡΟΚΗΡΥΞΗ, ΒΑΣΙΚΟΥ ΤΙΤΛΟΥ ΣΠΟΥΔΩΝ (ΕΛΛΕΙΨΗ ΤΙΤΛΟΥ)</t>
  </si>
  <si>
    <t>ΜΗ ΚΑΤΑΒΟΛΗ ΠΑΡΑΒΟΛΟΥ</t>
  </si>
  <si>
    <t>ΟΡΙΟ ΗΛΙΚΙΑΣ ΥΠΟΨΗΦΙΟΥ, 012</t>
  </si>
  <si>
    <t>ΜΗ ΥΠΟΒΟΛΗ ΑΠΑΙΤΟΥΜΕΝΗΣ ΒΕΒΑΙΩΣΗΣ ΙΑΤΡΟΥ ΕΙΔ. ΟΡΘΟΠΕΔΙΚΟΥ, ΜΗ ΥΠΟΒΟΛΗ ΑΠΟΔΕΚΤΟΥ, ΣΥΜΦΩΝΑ ΜΕ ΤΗΝ ΠΡΟΚΗΡΥΞΗ, ΒΑΣΙΚΟΥ ΤΙΤΛΟΥ ΣΠΟΥΔΩΝ (ΕΛΛΕΙΨΗ ΤΙΤΛΟΥ)</t>
  </si>
  <si>
    <t>ΕΛΛΕΙΨΗ ΑΠΑΙΤΟΥΜΕΝΟΥ ΥΨΟΥΣ</t>
  </si>
  <si>
    <t>ΕΛΛΕΙΨΗ ΤΙΤΛΟΥ, 011</t>
  </si>
  <si>
    <t>ΕΛΛΕΙΨΗ ΤΙΤΛΟΥ</t>
  </si>
  <si>
    <t>ΑΝΑΝΤΙΣΤΟΙΧΙΑ ΑΙΤΗΣΗΣ ΚΑΙ ΔΙΚΑΙΟΛΟΓΗΤΙΚΩΝ</t>
  </si>
  <si>
    <t>****************************************************************************************************************************</t>
  </si>
  <si>
    <t>*** Η ΜΗ ΣΥΜΠΛΗΡΩΣΗ ΤΩΝ ΑΠΑΡΑΙΤΗΤΩΝ ΣΤΟΙΧΕΙΩΝ ΣΤΗΝ ΑΙΤΗΣΗ ΙΣΟΔΥΝΑΜΕΙ ΜΕ ΤΗΝ ΕΛΛΕΙΨΗ ΤΩΝ ΣΤΟΙΧΕΙΩΝ ΑΥΤΩΝ ΑΠΟ ΤΟΝ ΥΠΟΨΗΦΙΟ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</si>
</sst>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20"/>
  <sheetViews>
    <sheetView tabSelected="1" workbookViewId="0"/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4" spans="1:3" x14ac:dyDescent="0.25">
      <c r="A4" t="s">
        <v>2</v>
      </c>
    </row>
    <row r="6" spans="1:3" x14ac:dyDescent="0.25">
      <c r="A6" t="s">
        <v>3</v>
      </c>
      <c r="B6" t="s">
        <v>4</v>
      </c>
      <c r="C6" t="s">
        <v>5</v>
      </c>
    </row>
    <row r="7" spans="1:3" x14ac:dyDescent="0.25">
      <c r="A7">
        <v>1</v>
      </c>
      <c r="B7" t="str">
        <f>"201604003538"</f>
        <v>201604003538</v>
      </c>
      <c r="C7" t="s">
        <v>6</v>
      </c>
    </row>
    <row r="8" spans="1:3" x14ac:dyDescent="0.25">
      <c r="A8">
        <v>2</v>
      </c>
      <c r="B8" t="str">
        <f>"00816401"</f>
        <v>00816401</v>
      </c>
      <c r="C8" t="s">
        <v>7</v>
      </c>
    </row>
    <row r="9" spans="1:3" x14ac:dyDescent="0.25">
      <c r="A9">
        <v>3</v>
      </c>
      <c r="B9" t="str">
        <f>"00817214"</f>
        <v>00817214</v>
      </c>
      <c r="C9" t="s">
        <v>7</v>
      </c>
    </row>
    <row r="10" spans="1:3" x14ac:dyDescent="0.25">
      <c r="A10">
        <v>4</v>
      </c>
      <c r="B10" t="str">
        <f>"00408252"</f>
        <v>00408252</v>
      </c>
      <c r="C10" t="s">
        <v>8</v>
      </c>
    </row>
    <row r="11" spans="1:3" x14ac:dyDescent="0.25">
      <c r="A11">
        <v>5</v>
      </c>
      <c r="B11" t="str">
        <f>"00723417"</f>
        <v>00723417</v>
      </c>
      <c r="C11" t="s">
        <v>6</v>
      </c>
    </row>
    <row r="12" spans="1:3" x14ac:dyDescent="0.25">
      <c r="A12">
        <v>6</v>
      </c>
      <c r="B12" t="str">
        <f>"00529651"</f>
        <v>00529651</v>
      </c>
      <c r="C12" t="s">
        <v>7</v>
      </c>
    </row>
    <row r="13" spans="1:3" x14ac:dyDescent="0.25">
      <c r="A13">
        <v>7</v>
      </c>
      <c r="B13" t="str">
        <f>"00810844"</f>
        <v>00810844</v>
      </c>
      <c r="C13" t="s">
        <v>7</v>
      </c>
    </row>
    <row r="14" spans="1:3" x14ac:dyDescent="0.25">
      <c r="A14">
        <v>8</v>
      </c>
      <c r="B14" t="str">
        <f>"00642613"</f>
        <v>00642613</v>
      </c>
      <c r="C14" t="s">
        <v>7</v>
      </c>
    </row>
    <row r="15" spans="1:3" x14ac:dyDescent="0.25">
      <c r="A15">
        <v>9</v>
      </c>
      <c r="B15" t="str">
        <f>"00818380"</f>
        <v>00818380</v>
      </c>
      <c r="C15" t="s">
        <v>7</v>
      </c>
    </row>
    <row r="16" spans="1:3" x14ac:dyDescent="0.25">
      <c r="A16">
        <v>10</v>
      </c>
      <c r="B16" t="str">
        <f>"00818975"</f>
        <v>00818975</v>
      </c>
      <c r="C16" t="s">
        <v>7</v>
      </c>
    </row>
    <row r="17" spans="1:3" x14ac:dyDescent="0.25">
      <c r="A17">
        <v>11</v>
      </c>
      <c r="B17" t="str">
        <f>"00819022"</f>
        <v>00819022</v>
      </c>
      <c r="C17" t="s">
        <v>8</v>
      </c>
    </row>
    <row r="18" spans="1:3" x14ac:dyDescent="0.25">
      <c r="A18">
        <v>12</v>
      </c>
      <c r="B18" t="str">
        <f>"00819057"</f>
        <v>00819057</v>
      </c>
      <c r="C18" t="s">
        <v>7</v>
      </c>
    </row>
    <row r="19" spans="1:3" x14ac:dyDescent="0.25">
      <c r="A19">
        <v>13</v>
      </c>
      <c r="B19" t="str">
        <f>"00017057"</f>
        <v>00017057</v>
      </c>
      <c r="C19" t="s">
        <v>9</v>
      </c>
    </row>
    <row r="20" spans="1:3" x14ac:dyDescent="0.25">
      <c r="A20">
        <v>14</v>
      </c>
      <c r="B20" t="str">
        <f>"00817123"</f>
        <v>00817123</v>
      </c>
      <c r="C20" t="s">
        <v>8</v>
      </c>
    </row>
    <row r="21" spans="1:3" x14ac:dyDescent="0.25">
      <c r="A21">
        <v>15</v>
      </c>
      <c r="B21" t="str">
        <f>"201604000321"</f>
        <v>201604000321</v>
      </c>
      <c r="C21" t="s">
        <v>6</v>
      </c>
    </row>
    <row r="22" spans="1:3" x14ac:dyDescent="0.25">
      <c r="A22">
        <v>16</v>
      </c>
      <c r="B22" t="str">
        <f>"00816115"</f>
        <v>00816115</v>
      </c>
      <c r="C22" t="s">
        <v>7</v>
      </c>
    </row>
    <row r="23" spans="1:3" x14ac:dyDescent="0.25">
      <c r="A23">
        <v>17</v>
      </c>
      <c r="B23" t="str">
        <f>"00720704"</f>
        <v>00720704</v>
      </c>
      <c r="C23" t="s">
        <v>7</v>
      </c>
    </row>
    <row r="24" spans="1:3" x14ac:dyDescent="0.25">
      <c r="A24">
        <v>18</v>
      </c>
      <c r="B24" t="str">
        <f>"00624225"</f>
        <v>00624225</v>
      </c>
      <c r="C24" t="s">
        <v>7</v>
      </c>
    </row>
    <row r="25" spans="1:3" x14ac:dyDescent="0.25">
      <c r="A25">
        <v>19</v>
      </c>
      <c r="B25" t="str">
        <f>"00676246"</f>
        <v>00676246</v>
      </c>
      <c r="C25" t="s">
        <v>8</v>
      </c>
    </row>
    <row r="26" spans="1:3" x14ac:dyDescent="0.25">
      <c r="A26">
        <v>20</v>
      </c>
      <c r="B26" t="str">
        <f>"00441787"</f>
        <v>00441787</v>
      </c>
      <c r="C26" t="s">
        <v>6</v>
      </c>
    </row>
    <row r="27" spans="1:3" x14ac:dyDescent="0.25">
      <c r="A27">
        <v>21</v>
      </c>
      <c r="B27" t="str">
        <f>"201511038730"</f>
        <v>201511038730</v>
      </c>
      <c r="C27" t="s">
        <v>6</v>
      </c>
    </row>
    <row r="28" spans="1:3" x14ac:dyDescent="0.25">
      <c r="A28">
        <v>22</v>
      </c>
      <c r="B28" t="str">
        <f>"00659552"</f>
        <v>00659552</v>
      </c>
      <c r="C28" t="s">
        <v>8</v>
      </c>
    </row>
    <row r="29" spans="1:3" x14ac:dyDescent="0.25">
      <c r="A29">
        <v>23</v>
      </c>
      <c r="B29" t="str">
        <f>"00816733"</f>
        <v>00816733</v>
      </c>
      <c r="C29" t="s">
        <v>10</v>
      </c>
    </row>
    <row r="30" spans="1:3" x14ac:dyDescent="0.25">
      <c r="A30">
        <v>24</v>
      </c>
      <c r="B30" t="str">
        <f>"00817049"</f>
        <v>00817049</v>
      </c>
      <c r="C30" t="s">
        <v>8</v>
      </c>
    </row>
    <row r="31" spans="1:3" x14ac:dyDescent="0.25">
      <c r="A31">
        <v>25</v>
      </c>
      <c r="B31" t="str">
        <f>"00448466"</f>
        <v>00448466</v>
      </c>
      <c r="C31" t="s">
        <v>7</v>
      </c>
    </row>
    <row r="32" spans="1:3" x14ac:dyDescent="0.25">
      <c r="A32">
        <v>26</v>
      </c>
      <c r="B32" t="str">
        <f>"00295280"</f>
        <v>00295280</v>
      </c>
      <c r="C32" t="s">
        <v>8</v>
      </c>
    </row>
    <row r="33" spans="1:3" x14ac:dyDescent="0.25">
      <c r="A33">
        <v>27</v>
      </c>
      <c r="B33" t="str">
        <f>"00352936"</f>
        <v>00352936</v>
      </c>
      <c r="C33" t="s">
        <v>7</v>
      </c>
    </row>
    <row r="34" spans="1:3" x14ac:dyDescent="0.25">
      <c r="A34">
        <v>28</v>
      </c>
      <c r="B34" t="str">
        <f>"00194174"</f>
        <v>00194174</v>
      </c>
      <c r="C34" t="s">
        <v>7</v>
      </c>
    </row>
    <row r="35" spans="1:3" x14ac:dyDescent="0.25">
      <c r="A35">
        <v>29</v>
      </c>
      <c r="B35" t="str">
        <f>"00528960"</f>
        <v>00528960</v>
      </c>
      <c r="C35" t="s">
        <v>8</v>
      </c>
    </row>
    <row r="36" spans="1:3" x14ac:dyDescent="0.25">
      <c r="A36">
        <v>30</v>
      </c>
      <c r="B36" t="str">
        <f>"00816895"</f>
        <v>00816895</v>
      </c>
      <c r="C36" t="s">
        <v>8</v>
      </c>
    </row>
    <row r="37" spans="1:3" x14ac:dyDescent="0.25">
      <c r="A37">
        <v>31</v>
      </c>
      <c r="B37" t="str">
        <f>"00819225"</f>
        <v>00819225</v>
      </c>
      <c r="C37" t="s">
        <v>7</v>
      </c>
    </row>
    <row r="38" spans="1:3" x14ac:dyDescent="0.25">
      <c r="A38">
        <v>32</v>
      </c>
      <c r="B38" t="str">
        <f>"00744916"</f>
        <v>00744916</v>
      </c>
      <c r="C38" t="s">
        <v>7</v>
      </c>
    </row>
    <row r="39" spans="1:3" x14ac:dyDescent="0.25">
      <c r="A39">
        <v>33</v>
      </c>
      <c r="B39" t="str">
        <f>"00819314"</f>
        <v>00819314</v>
      </c>
      <c r="C39" t="s">
        <v>7</v>
      </c>
    </row>
    <row r="40" spans="1:3" x14ac:dyDescent="0.25">
      <c r="A40">
        <v>34</v>
      </c>
      <c r="B40" t="str">
        <f>"00816076"</f>
        <v>00816076</v>
      </c>
      <c r="C40" t="s">
        <v>7</v>
      </c>
    </row>
    <row r="41" spans="1:3" x14ac:dyDescent="0.25">
      <c r="A41">
        <v>35</v>
      </c>
      <c r="B41" t="str">
        <f>"00810859"</f>
        <v>00810859</v>
      </c>
      <c r="C41" t="s">
        <v>7</v>
      </c>
    </row>
    <row r="42" spans="1:3" x14ac:dyDescent="0.25">
      <c r="A42">
        <v>36</v>
      </c>
      <c r="B42" t="str">
        <f>"00310431"</f>
        <v>00310431</v>
      </c>
      <c r="C42" t="s">
        <v>8</v>
      </c>
    </row>
    <row r="43" spans="1:3" x14ac:dyDescent="0.25">
      <c r="A43">
        <v>37</v>
      </c>
      <c r="B43" t="str">
        <f>"00198403"</f>
        <v>00198403</v>
      </c>
      <c r="C43" t="s">
        <v>7</v>
      </c>
    </row>
    <row r="44" spans="1:3" x14ac:dyDescent="0.25">
      <c r="A44">
        <v>38</v>
      </c>
      <c r="B44" t="str">
        <f>"201604001082"</f>
        <v>201604001082</v>
      </c>
      <c r="C44" t="s">
        <v>7</v>
      </c>
    </row>
    <row r="45" spans="1:3" x14ac:dyDescent="0.25">
      <c r="A45">
        <v>39</v>
      </c>
      <c r="B45" t="str">
        <f>"00011000"</f>
        <v>00011000</v>
      </c>
      <c r="C45" t="s">
        <v>6</v>
      </c>
    </row>
    <row r="46" spans="1:3" x14ac:dyDescent="0.25">
      <c r="A46">
        <v>40</v>
      </c>
      <c r="B46" t="str">
        <f>"00118083"</f>
        <v>00118083</v>
      </c>
      <c r="C46" t="str">
        <f>"011"</f>
        <v>011</v>
      </c>
    </row>
    <row r="47" spans="1:3" x14ac:dyDescent="0.25">
      <c r="A47">
        <v>41</v>
      </c>
      <c r="B47" t="str">
        <f>"00718411"</f>
        <v>00718411</v>
      </c>
      <c r="C47" t="s">
        <v>7</v>
      </c>
    </row>
    <row r="48" spans="1:3" x14ac:dyDescent="0.25">
      <c r="A48">
        <v>42</v>
      </c>
      <c r="B48" t="str">
        <f>"00336026"</f>
        <v>00336026</v>
      </c>
      <c r="C48" t="s">
        <v>7</v>
      </c>
    </row>
    <row r="49" spans="1:3" x14ac:dyDescent="0.25">
      <c r="A49">
        <v>43</v>
      </c>
      <c r="B49" t="str">
        <f>"00234374"</f>
        <v>00234374</v>
      </c>
      <c r="C49" t="s">
        <v>7</v>
      </c>
    </row>
    <row r="50" spans="1:3" x14ac:dyDescent="0.25">
      <c r="A50">
        <v>44</v>
      </c>
      <c r="B50" t="str">
        <f>"00816310"</f>
        <v>00816310</v>
      </c>
      <c r="C50" t="s">
        <v>7</v>
      </c>
    </row>
    <row r="51" spans="1:3" x14ac:dyDescent="0.25">
      <c r="A51">
        <v>45</v>
      </c>
      <c r="B51" t="str">
        <f>"00059956"</f>
        <v>00059956</v>
      </c>
      <c r="C51" t="s">
        <v>6</v>
      </c>
    </row>
    <row r="52" spans="1:3" x14ac:dyDescent="0.25">
      <c r="A52">
        <v>46</v>
      </c>
      <c r="B52" t="str">
        <f>"00799062"</f>
        <v>00799062</v>
      </c>
      <c r="C52" t="s">
        <v>8</v>
      </c>
    </row>
    <row r="53" spans="1:3" x14ac:dyDescent="0.25">
      <c r="A53">
        <v>47</v>
      </c>
      <c r="B53" t="str">
        <f>"00816194"</f>
        <v>00816194</v>
      </c>
      <c r="C53" t="s">
        <v>6</v>
      </c>
    </row>
    <row r="54" spans="1:3" x14ac:dyDescent="0.25">
      <c r="A54">
        <v>48</v>
      </c>
      <c r="B54" t="str">
        <f>"00614305"</f>
        <v>00614305</v>
      </c>
      <c r="C54" t="s">
        <v>6</v>
      </c>
    </row>
    <row r="55" spans="1:3" x14ac:dyDescent="0.25">
      <c r="A55">
        <v>49</v>
      </c>
      <c r="B55" t="str">
        <f>"201406002330"</f>
        <v>201406002330</v>
      </c>
      <c r="C55" t="s">
        <v>8</v>
      </c>
    </row>
    <row r="56" spans="1:3" x14ac:dyDescent="0.25">
      <c r="A56">
        <v>50</v>
      </c>
      <c r="B56" t="str">
        <f>"00436245"</f>
        <v>00436245</v>
      </c>
      <c r="C56" t="s">
        <v>8</v>
      </c>
    </row>
    <row r="57" spans="1:3" x14ac:dyDescent="0.25">
      <c r="A57">
        <v>51</v>
      </c>
      <c r="B57" t="str">
        <f>"00778252"</f>
        <v>00778252</v>
      </c>
      <c r="C57" t="s">
        <v>7</v>
      </c>
    </row>
    <row r="58" spans="1:3" x14ac:dyDescent="0.25">
      <c r="A58">
        <v>52</v>
      </c>
      <c r="B58" t="str">
        <f>"00783635"</f>
        <v>00783635</v>
      </c>
      <c r="C58" t="s">
        <v>8</v>
      </c>
    </row>
    <row r="59" spans="1:3" x14ac:dyDescent="0.25">
      <c r="A59">
        <v>53</v>
      </c>
      <c r="B59" t="str">
        <f>"00548690"</f>
        <v>00548690</v>
      </c>
      <c r="C59" t="s">
        <v>7</v>
      </c>
    </row>
    <row r="60" spans="1:3" x14ac:dyDescent="0.25">
      <c r="A60">
        <v>54</v>
      </c>
      <c r="B60" t="str">
        <f>"00817065"</f>
        <v>00817065</v>
      </c>
      <c r="C60" t="s">
        <v>10</v>
      </c>
    </row>
    <row r="61" spans="1:3" x14ac:dyDescent="0.25">
      <c r="A61">
        <v>55</v>
      </c>
      <c r="B61" t="str">
        <f>"00792168"</f>
        <v>00792168</v>
      </c>
      <c r="C61" t="s">
        <v>8</v>
      </c>
    </row>
    <row r="62" spans="1:3" x14ac:dyDescent="0.25">
      <c r="A62">
        <v>56</v>
      </c>
      <c r="B62" t="str">
        <f>"00817937"</f>
        <v>00817937</v>
      </c>
      <c r="C62" t="s">
        <v>6</v>
      </c>
    </row>
    <row r="63" spans="1:3" x14ac:dyDescent="0.25">
      <c r="A63">
        <v>57</v>
      </c>
      <c r="B63" t="str">
        <f>"00448559"</f>
        <v>00448559</v>
      </c>
      <c r="C63" t="s">
        <v>7</v>
      </c>
    </row>
    <row r="64" spans="1:3" x14ac:dyDescent="0.25">
      <c r="A64">
        <v>58</v>
      </c>
      <c r="B64" t="str">
        <f>"00446750"</f>
        <v>00446750</v>
      </c>
      <c r="C64" t="s">
        <v>7</v>
      </c>
    </row>
    <row r="65" spans="1:3" x14ac:dyDescent="0.25">
      <c r="A65">
        <v>59</v>
      </c>
      <c r="B65" t="str">
        <f>"00817843"</f>
        <v>00817843</v>
      </c>
      <c r="C65" t="s">
        <v>7</v>
      </c>
    </row>
    <row r="66" spans="1:3" x14ac:dyDescent="0.25">
      <c r="A66">
        <v>60</v>
      </c>
      <c r="B66" t="str">
        <f>"00818496"</f>
        <v>00818496</v>
      </c>
      <c r="C66" t="s">
        <v>7</v>
      </c>
    </row>
    <row r="67" spans="1:3" x14ac:dyDescent="0.25">
      <c r="A67">
        <v>61</v>
      </c>
      <c r="B67" t="str">
        <f>"00817540"</f>
        <v>00817540</v>
      </c>
      <c r="C67" t="s">
        <v>7</v>
      </c>
    </row>
    <row r="68" spans="1:3" x14ac:dyDescent="0.25">
      <c r="A68">
        <v>62</v>
      </c>
      <c r="B68" t="str">
        <f>"00440406"</f>
        <v>00440406</v>
      </c>
      <c r="C68" t="s">
        <v>7</v>
      </c>
    </row>
    <row r="69" spans="1:3" x14ac:dyDescent="0.25">
      <c r="A69">
        <v>63</v>
      </c>
      <c r="B69" t="str">
        <f>"00817433"</f>
        <v>00817433</v>
      </c>
      <c r="C69" t="s">
        <v>7</v>
      </c>
    </row>
    <row r="70" spans="1:3" x14ac:dyDescent="0.25">
      <c r="A70">
        <v>64</v>
      </c>
      <c r="B70" t="str">
        <f>"00819013"</f>
        <v>00819013</v>
      </c>
      <c r="C70" t="s">
        <v>7</v>
      </c>
    </row>
    <row r="71" spans="1:3" x14ac:dyDescent="0.25">
      <c r="A71">
        <v>65</v>
      </c>
      <c r="B71" t="str">
        <f>"00812020"</f>
        <v>00812020</v>
      </c>
      <c r="C71" t="s">
        <v>7</v>
      </c>
    </row>
    <row r="72" spans="1:3" x14ac:dyDescent="0.25">
      <c r="A72">
        <v>66</v>
      </c>
      <c r="B72" t="str">
        <f>"00005069"</f>
        <v>00005069</v>
      </c>
      <c r="C72" t="s">
        <v>7</v>
      </c>
    </row>
    <row r="73" spans="1:3" x14ac:dyDescent="0.25">
      <c r="A73">
        <v>67</v>
      </c>
      <c r="B73" t="str">
        <f>"00818289"</f>
        <v>00818289</v>
      </c>
      <c r="C73" t="s">
        <v>7</v>
      </c>
    </row>
    <row r="74" spans="1:3" x14ac:dyDescent="0.25">
      <c r="A74">
        <v>68</v>
      </c>
      <c r="B74" t="str">
        <f>"00818497"</f>
        <v>00818497</v>
      </c>
      <c r="C74" t="s">
        <v>7</v>
      </c>
    </row>
    <row r="75" spans="1:3" x14ac:dyDescent="0.25">
      <c r="A75">
        <v>69</v>
      </c>
      <c r="B75" t="str">
        <f>"00818149"</f>
        <v>00818149</v>
      </c>
      <c r="C75" t="s">
        <v>7</v>
      </c>
    </row>
    <row r="76" spans="1:3" x14ac:dyDescent="0.25">
      <c r="A76">
        <v>70</v>
      </c>
      <c r="B76" t="str">
        <f>"00325284"</f>
        <v>00325284</v>
      </c>
      <c r="C76" t="s">
        <v>8</v>
      </c>
    </row>
    <row r="77" spans="1:3" x14ac:dyDescent="0.25">
      <c r="A77">
        <v>71</v>
      </c>
      <c r="B77" t="str">
        <f>"00219616"</f>
        <v>00219616</v>
      </c>
      <c r="C77" t="s">
        <v>8</v>
      </c>
    </row>
    <row r="78" spans="1:3" x14ac:dyDescent="0.25">
      <c r="A78">
        <v>72</v>
      </c>
      <c r="B78" t="str">
        <f>"00793241"</f>
        <v>00793241</v>
      </c>
      <c r="C78" t="str">
        <f>"011"</f>
        <v>011</v>
      </c>
    </row>
    <row r="79" spans="1:3" x14ac:dyDescent="0.25">
      <c r="A79">
        <v>73</v>
      </c>
      <c r="B79" t="str">
        <f>"00347474"</f>
        <v>00347474</v>
      </c>
      <c r="C79" t="s">
        <v>8</v>
      </c>
    </row>
    <row r="80" spans="1:3" x14ac:dyDescent="0.25">
      <c r="A80">
        <v>74</v>
      </c>
      <c r="B80" t="str">
        <f>"00818925"</f>
        <v>00818925</v>
      </c>
      <c r="C80" t="s">
        <v>6</v>
      </c>
    </row>
    <row r="81" spans="1:3" x14ac:dyDescent="0.25">
      <c r="A81">
        <v>75</v>
      </c>
      <c r="B81" t="str">
        <f>"00686762"</f>
        <v>00686762</v>
      </c>
      <c r="C81" t="s">
        <v>6</v>
      </c>
    </row>
    <row r="82" spans="1:3" x14ac:dyDescent="0.25">
      <c r="A82">
        <v>76</v>
      </c>
      <c r="B82" t="str">
        <f>"00630375"</f>
        <v>00630375</v>
      </c>
      <c r="C82" t="s">
        <v>7</v>
      </c>
    </row>
    <row r="83" spans="1:3" x14ac:dyDescent="0.25">
      <c r="A83">
        <v>77</v>
      </c>
      <c r="B83" t="str">
        <f>"201511034947"</f>
        <v>201511034947</v>
      </c>
      <c r="C83" t="s">
        <v>8</v>
      </c>
    </row>
    <row r="84" spans="1:3" x14ac:dyDescent="0.25">
      <c r="A84">
        <v>78</v>
      </c>
      <c r="B84" t="str">
        <f>"00200071"</f>
        <v>00200071</v>
      </c>
      <c r="C84" t="s">
        <v>6</v>
      </c>
    </row>
    <row r="85" spans="1:3" x14ac:dyDescent="0.25">
      <c r="A85">
        <v>79</v>
      </c>
      <c r="B85" t="str">
        <f>"00550851"</f>
        <v>00550851</v>
      </c>
      <c r="C85" t="s">
        <v>7</v>
      </c>
    </row>
    <row r="86" spans="1:3" x14ac:dyDescent="0.25">
      <c r="A86">
        <v>80</v>
      </c>
      <c r="B86" t="str">
        <f>"00811950"</f>
        <v>00811950</v>
      </c>
      <c r="C86" t="s">
        <v>7</v>
      </c>
    </row>
    <row r="87" spans="1:3" x14ac:dyDescent="0.25">
      <c r="A87">
        <v>81</v>
      </c>
      <c r="B87" t="str">
        <f>"00817799"</f>
        <v>00817799</v>
      </c>
      <c r="C87" t="s">
        <v>8</v>
      </c>
    </row>
    <row r="88" spans="1:3" x14ac:dyDescent="0.25">
      <c r="A88">
        <v>82</v>
      </c>
      <c r="B88" t="str">
        <f>"00816424"</f>
        <v>00816424</v>
      </c>
      <c r="C88" t="s">
        <v>7</v>
      </c>
    </row>
    <row r="89" spans="1:3" x14ac:dyDescent="0.25">
      <c r="A89">
        <v>83</v>
      </c>
      <c r="B89" t="str">
        <f>"00555546"</f>
        <v>00555546</v>
      </c>
      <c r="C89" t="s">
        <v>7</v>
      </c>
    </row>
    <row r="90" spans="1:3" x14ac:dyDescent="0.25">
      <c r="A90">
        <v>84</v>
      </c>
      <c r="B90" t="str">
        <f>"00816416"</f>
        <v>00816416</v>
      </c>
      <c r="C90" t="s">
        <v>11</v>
      </c>
    </row>
    <row r="91" spans="1:3" x14ac:dyDescent="0.25">
      <c r="A91">
        <v>85</v>
      </c>
      <c r="B91" t="str">
        <f>"00817097"</f>
        <v>00817097</v>
      </c>
      <c r="C91" t="s">
        <v>8</v>
      </c>
    </row>
    <row r="92" spans="1:3" x14ac:dyDescent="0.25">
      <c r="A92">
        <v>86</v>
      </c>
      <c r="B92" t="str">
        <f>"00817186"</f>
        <v>00817186</v>
      </c>
      <c r="C92" t="s">
        <v>6</v>
      </c>
    </row>
    <row r="93" spans="1:3" x14ac:dyDescent="0.25">
      <c r="A93">
        <v>87</v>
      </c>
      <c r="B93" t="str">
        <f>"00817877"</f>
        <v>00817877</v>
      </c>
      <c r="C93" t="s">
        <v>8</v>
      </c>
    </row>
    <row r="94" spans="1:3" x14ac:dyDescent="0.25">
      <c r="A94">
        <v>88</v>
      </c>
      <c r="B94" t="str">
        <f>"00815229"</f>
        <v>00815229</v>
      </c>
      <c r="C94" t="s">
        <v>11</v>
      </c>
    </row>
    <row r="95" spans="1:3" x14ac:dyDescent="0.25">
      <c r="A95">
        <v>89</v>
      </c>
      <c r="B95" t="str">
        <f>"00819260"</f>
        <v>00819260</v>
      </c>
      <c r="C95" t="s">
        <v>6</v>
      </c>
    </row>
    <row r="96" spans="1:3" x14ac:dyDescent="0.25">
      <c r="A96">
        <v>90</v>
      </c>
      <c r="B96" t="str">
        <f>"00817457"</f>
        <v>00817457</v>
      </c>
      <c r="C96" t="s">
        <v>6</v>
      </c>
    </row>
    <row r="97" spans="1:3" x14ac:dyDescent="0.25">
      <c r="A97">
        <v>91</v>
      </c>
      <c r="B97" t="str">
        <f>"00817439"</f>
        <v>00817439</v>
      </c>
      <c r="C97" t="s">
        <v>7</v>
      </c>
    </row>
    <row r="98" spans="1:3" x14ac:dyDescent="0.25">
      <c r="A98">
        <v>92</v>
      </c>
      <c r="B98" t="str">
        <f>"00817999"</f>
        <v>00817999</v>
      </c>
      <c r="C98" t="s">
        <v>12</v>
      </c>
    </row>
    <row r="99" spans="1:3" x14ac:dyDescent="0.25">
      <c r="A99">
        <v>93</v>
      </c>
      <c r="B99" t="str">
        <f>"201504000426"</f>
        <v>201504000426</v>
      </c>
      <c r="C99" t="s">
        <v>6</v>
      </c>
    </row>
    <row r="100" spans="1:3" x14ac:dyDescent="0.25">
      <c r="A100">
        <v>94</v>
      </c>
      <c r="B100" t="str">
        <f>"00030201"</f>
        <v>00030201</v>
      </c>
      <c r="C100" t="str">
        <f>"011"</f>
        <v>011</v>
      </c>
    </row>
    <row r="101" spans="1:3" x14ac:dyDescent="0.25">
      <c r="A101">
        <v>95</v>
      </c>
      <c r="B101" t="str">
        <f>"201604001703"</f>
        <v>201604001703</v>
      </c>
      <c r="C101" t="s">
        <v>6</v>
      </c>
    </row>
    <row r="102" spans="1:3" x14ac:dyDescent="0.25">
      <c r="A102">
        <v>96</v>
      </c>
      <c r="B102" t="str">
        <f>"201604005533"</f>
        <v>201604005533</v>
      </c>
      <c r="C102" t="s">
        <v>7</v>
      </c>
    </row>
    <row r="103" spans="1:3" x14ac:dyDescent="0.25">
      <c r="A103">
        <v>97</v>
      </c>
      <c r="B103" t="str">
        <f>"00816992"</f>
        <v>00816992</v>
      </c>
      <c r="C103" t="s">
        <v>6</v>
      </c>
    </row>
    <row r="104" spans="1:3" x14ac:dyDescent="0.25">
      <c r="A104">
        <v>98</v>
      </c>
      <c r="B104" t="str">
        <f>"00817202"</f>
        <v>00817202</v>
      </c>
      <c r="C104" t="s">
        <v>8</v>
      </c>
    </row>
    <row r="105" spans="1:3" x14ac:dyDescent="0.25">
      <c r="A105">
        <v>99</v>
      </c>
      <c r="B105" t="str">
        <f>"00443985"</f>
        <v>00443985</v>
      </c>
      <c r="C105" t="s">
        <v>7</v>
      </c>
    </row>
    <row r="106" spans="1:3" x14ac:dyDescent="0.25">
      <c r="A106">
        <v>100</v>
      </c>
      <c r="B106" t="str">
        <f>"00447310"</f>
        <v>00447310</v>
      </c>
      <c r="C106" t="s">
        <v>7</v>
      </c>
    </row>
    <row r="107" spans="1:3" x14ac:dyDescent="0.25">
      <c r="A107">
        <v>101</v>
      </c>
      <c r="B107" t="str">
        <f>"00444490"</f>
        <v>00444490</v>
      </c>
      <c r="C107" t="s">
        <v>8</v>
      </c>
    </row>
    <row r="108" spans="1:3" x14ac:dyDescent="0.25">
      <c r="A108">
        <v>102</v>
      </c>
      <c r="B108" t="str">
        <f>"00806661"</f>
        <v>00806661</v>
      </c>
      <c r="C108" t="s">
        <v>6</v>
      </c>
    </row>
    <row r="109" spans="1:3" x14ac:dyDescent="0.25">
      <c r="A109">
        <v>103</v>
      </c>
      <c r="B109" t="str">
        <f>"00818715"</f>
        <v>00818715</v>
      </c>
      <c r="C109" t="s">
        <v>7</v>
      </c>
    </row>
    <row r="110" spans="1:3" x14ac:dyDescent="0.25">
      <c r="A110">
        <v>104</v>
      </c>
      <c r="B110" t="str">
        <f>"00818968"</f>
        <v>00818968</v>
      </c>
      <c r="C110" t="s">
        <v>10</v>
      </c>
    </row>
    <row r="111" spans="1:3" x14ac:dyDescent="0.25">
      <c r="A111">
        <v>105</v>
      </c>
      <c r="B111" t="str">
        <f>"201406005310"</f>
        <v>201406005310</v>
      </c>
      <c r="C111" t="s">
        <v>8</v>
      </c>
    </row>
    <row r="112" spans="1:3" x14ac:dyDescent="0.25">
      <c r="A112">
        <v>106</v>
      </c>
      <c r="B112" t="str">
        <f>"00813840"</f>
        <v>00813840</v>
      </c>
      <c r="C112" t="s">
        <v>7</v>
      </c>
    </row>
    <row r="113" spans="1:3" x14ac:dyDescent="0.25">
      <c r="A113">
        <v>107</v>
      </c>
      <c r="B113" t="str">
        <f>"00779610"</f>
        <v>00779610</v>
      </c>
      <c r="C113" t="s">
        <v>6</v>
      </c>
    </row>
    <row r="114" spans="1:3" x14ac:dyDescent="0.25">
      <c r="A114">
        <v>108</v>
      </c>
      <c r="B114" t="str">
        <f>"00817098"</f>
        <v>00817098</v>
      </c>
      <c r="C114" t="s">
        <v>10</v>
      </c>
    </row>
    <row r="115" spans="1:3" x14ac:dyDescent="0.25">
      <c r="A115">
        <v>109</v>
      </c>
      <c r="B115" t="str">
        <f>"00652510"</f>
        <v>00652510</v>
      </c>
      <c r="C115" t="s">
        <v>6</v>
      </c>
    </row>
    <row r="116" spans="1:3" x14ac:dyDescent="0.25">
      <c r="A116">
        <v>110</v>
      </c>
      <c r="B116" t="str">
        <f>"00817354"</f>
        <v>00817354</v>
      </c>
      <c r="C116" t="s">
        <v>7</v>
      </c>
    </row>
    <row r="117" spans="1:3" x14ac:dyDescent="0.25">
      <c r="A117">
        <v>111</v>
      </c>
      <c r="B117" t="str">
        <f>"00817688"</f>
        <v>00817688</v>
      </c>
      <c r="C117" t="s">
        <v>7</v>
      </c>
    </row>
    <row r="118" spans="1:3" x14ac:dyDescent="0.25">
      <c r="A118">
        <v>112</v>
      </c>
      <c r="B118" t="str">
        <f>"201511021667"</f>
        <v>201511021667</v>
      </c>
      <c r="C118" t="s">
        <v>7</v>
      </c>
    </row>
    <row r="119" spans="1:3" x14ac:dyDescent="0.25">
      <c r="A119">
        <v>113</v>
      </c>
      <c r="B119" t="str">
        <f>"00698818"</f>
        <v>00698818</v>
      </c>
      <c r="C119" t="s">
        <v>8</v>
      </c>
    </row>
    <row r="120" spans="1:3" x14ac:dyDescent="0.25">
      <c r="A120">
        <v>114</v>
      </c>
      <c r="B120" t="str">
        <f>"00818345"</f>
        <v>00818345</v>
      </c>
      <c r="C120" t="s">
        <v>7</v>
      </c>
    </row>
    <row r="121" spans="1:3" x14ac:dyDescent="0.25">
      <c r="A121">
        <v>115</v>
      </c>
      <c r="B121" t="str">
        <f>"201511014834"</f>
        <v>201511014834</v>
      </c>
      <c r="C121" t="s">
        <v>6</v>
      </c>
    </row>
    <row r="122" spans="1:3" x14ac:dyDescent="0.25">
      <c r="A122">
        <v>116</v>
      </c>
      <c r="B122" t="str">
        <f>"00815788"</f>
        <v>00815788</v>
      </c>
      <c r="C122" t="s">
        <v>7</v>
      </c>
    </row>
    <row r="123" spans="1:3" x14ac:dyDescent="0.25">
      <c r="A123">
        <v>117</v>
      </c>
      <c r="B123" t="str">
        <f>"00749298"</f>
        <v>00749298</v>
      </c>
      <c r="C123" t="str">
        <f>"011"</f>
        <v>011</v>
      </c>
    </row>
    <row r="124" spans="1:3" x14ac:dyDescent="0.25">
      <c r="A124">
        <v>118</v>
      </c>
      <c r="B124" t="str">
        <f>"00816213"</f>
        <v>00816213</v>
      </c>
      <c r="C124" t="s">
        <v>7</v>
      </c>
    </row>
    <row r="125" spans="1:3" x14ac:dyDescent="0.25">
      <c r="A125">
        <v>119</v>
      </c>
      <c r="B125" t="str">
        <f>"00112782"</f>
        <v>00112782</v>
      </c>
      <c r="C125" t="s">
        <v>7</v>
      </c>
    </row>
    <row r="126" spans="1:3" x14ac:dyDescent="0.25">
      <c r="A126">
        <v>120</v>
      </c>
      <c r="B126" t="str">
        <f>"00303297"</f>
        <v>00303297</v>
      </c>
      <c r="C126" t="s">
        <v>7</v>
      </c>
    </row>
    <row r="127" spans="1:3" x14ac:dyDescent="0.25">
      <c r="A127">
        <v>121</v>
      </c>
      <c r="B127" t="str">
        <f>"00446995"</f>
        <v>00446995</v>
      </c>
      <c r="C127" t="s">
        <v>8</v>
      </c>
    </row>
    <row r="128" spans="1:3" x14ac:dyDescent="0.25">
      <c r="A128">
        <v>122</v>
      </c>
      <c r="B128" t="str">
        <f>"00783067"</f>
        <v>00783067</v>
      </c>
      <c r="C128" t="s">
        <v>7</v>
      </c>
    </row>
    <row r="129" spans="1:3" x14ac:dyDescent="0.25">
      <c r="A129">
        <v>123</v>
      </c>
      <c r="B129" t="str">
        <f>"00452912"</f>
        <v>00452912</v>
      </c>
      <c r="C129" t="s">
        <v>6</v>
      </c>
    </row>
    <row r="130" spans="1:3" x14ac:dyDescent="0.25">
      <c r="A130">
        <v>124</v>
      </c>
      <c r="B130" t="str">
        <f>"00819037"</f>
        <v>00819037</v>
      </c>
      <c r="C130" t="s">
        <v>8</v>
      </c>
    </row>
    <row r="131" spans="1:3" x14ac:dyDescent="0.25">
      <c r="A131">
        <v>125</v>
      </c>
      <c r="B131" t="str">
        <f>"00818594"</f>
        <v>00818594</v>
      </c>
      <c r="C131" t="str">
        <f>"012"</f>
        <v>012</v>
      </c>
    </row>
    <row r="132" spans="1:3" x14ac:dyDescent="0.25">
      <c r="A132">
        <v>126</v>
      </c>
      <c r="B132" t="str">
        <f>"00341135"</f>
        <v>00341135</v>
      </c>
      <c r="C132" t="s">
        <v>7</v>
      </c>
    </row>
    <row r="133" spans="1:3" x14ac:dyDescent="0.25">
      <c r="A133">
        <v>127</v>
      </c>
      <c r="B133" t="str">
        <f>"00818688"</f>
        <v>00818688</v>
      </c>
      <c r="C133" t="s">
        <v>10</v>
      </c>
    </row>
    <row r="134" spans="1:3" x14ac:dyDescent="0.25">
      <c r="A134">
        <v>128</v>
      </c>
      <c r="B134" t="str">
        <f>"00283091"</f>
        <v>00283091</v>
      </c>
      <c r="C134" t="s">
        <v>6</v>
      </c>
    </row>
    <row r="135" spans="1:3" x14ac:dyDescent="0.25">
      <c r="A135">
        <v>129</v>
      </c>
      <c r="B135" t="str">
        <f>"201406002206"</f>
        <v>201406002206</v>
      </c>
      <c r="C135" t="s">
        <v>6</v>
      </c>
    </row>
    <row r="136" spans="1:3" x14ac:dyDescent="0.25">
      <c r="A136">
        <v>130</v>
      </c>
      <c r="B136" t="str">
        <f>"00817723"</f>
        <v>00817723</v>
      </c>
      <c r="C136" t="s">
        <v>7</v>
      </c>
    </row>
    <row r="137" spans="1:3" x14ac:dyDescent="0.25">
      <c r="A137">
        <v>131</v>
      </c>
      <c r="B137" t="str">
        <f>"00817094"</f>
        <v>00817094</v>
      </c>
      <c r="C137" t="s">
        <v>7</v>
      </c>
    </row>
    <row r="138" spans="1:3" x14ac:dyDescent="0.25">
      <c r="A138">
        <v>132</v>
      </c>
      <c r="B138" t="str">
        <f>"00449794"</f>
        <v>00449794</v>
      </c>
      <c r="C138" t="s">
        <v>7</v>
      </c>
    </row>
    <row r="139" spans="1:3" x14ac:dyDescent="0.25">
      <c r="A139">
        <v>133</v>
      </c>
      <c r="B139" t="str">
        <f>"00816739"</f>
        <v>00816739</v>
      </c>
      <c r="C139" t="s">
        <v>7</v>
      </c>
    </row>
    <row r="140" spans="1:3" x14ac:dyDescent="0.25">
      <c r="A140">
        <v>134</v>
      </c>
      <c r="B140" t="str">
        <f>"00331324"</f>
        <v>00331324</v>
      </c>
      <c r="C140" t="s">
        <v>7</v>
      </c>
    </row>
    <row r="141" spans="1:3" x14ac:dyDescent="0.25">
      <c r="A141">
        <v>135</v>
      </c>
      <c r="B141" t="str">
        <f>"00082689"</f>
        <v>00082689</v>
      </c>
      <c r="C141" t="s">
        <v>8</v>
      </c>
    </row>
    <row r="142" spans="1:3" x14ac:dyDescent="0.25">
      <c r="A142">
        <v>136</v>
      </c>
      <c r="B142" t="str">
        <f>"00816951"</f>
        <v>00816951</v>
      </c>
      <c r="C142" t="s">
        <v>6</v>
      </c>
    </row>
    <row r="143" spans="1:3" x14ac:dyDescent="0.25">
      <c r="A143">
        <v>137</v>
      </c>
      <c r="B143" t="str">
        <f>"00815195"</f>
        <v>00815195</v>
      </c>
      <c r="C143" t="s">
        <v>6</v>
      </c>
    </row>
    <row r="144" spans="1:3" x14ac:dyDescent="0.25">
      <c r="A144">
        <v>138</v>
      </c>
      <c r="B144" t="str">
        <f>"201406015772"</f>
        <v>201406015772</v>
      </c>
      <c r="C144" t="s">
        <v>8</v>
      </c>
    </row>
    <row r="145" spans="1:3" x14ac:dyDescent="0.25">
      <c r="A145">
        <v>139</v>
      </c>
      <c r="B145" t="str">
        <f>"00817561"</f>
        <v>00817561</v>
      </c>
      <c r="C145" t="s">
        <v>8</v>
      </c>
    </row>
    <row r="146" spans="1:3" x14ac:dyDescent="0.25">
      <c r="A146">
        <v>140</v>
      </c>
      <c r="B146" t="str">
        <f>"00818174"</f>
        <v>00818174</v>
      </c>
      <c r="C146" t="s">
        <v>7</v>
      </c>
    </row>
    <row r="147" spans="1:3" x14ac:dyDescent="0.25">
      <c r="A147">
        <v>141</v>
      </c>
      <c r="B147" t="str">
        <f>"201604005184"</f>
        <v>201604005184</v>
      </c>
      <c r="C147" t="s">
        <v>6</v>
      </c>
    </row>
    <row r="148" spans="1:3" x14ac:dyDescent="0.25">
      <c r="A148">
        <v>142</v>
      </c>
      <c r="B148" t="str">
        <f>"00076288"</f>
        <v>00076288</v>
      </c>
      <c r="C148" t="s">
        <v>8</v>
      </c>
    </row>
    <row r="149" spans="1:3" x14ac:dyDescent="0.25">
      <c r="A149">
        <v>143</v>
      </c>
      <c r="B149" t="str">
        <f>"00818502"</f>
        <v>00818502</v>
      </c>
      <c r="C149" t="s">
        <v>7</v>
      </c>
    </row>
    <row r="150" spans="1:3" x14ac:dyDescent="0.25">
      <c r="A150">
        <v>144</v>
      </c>
      <c r="B150" t="str">
        <f>"00816773"</f>
        <v>00816773</v>
      </c>
      <c r="C150" t="s">
        <v>7</v>
      </c>
    </row>
    <row r="151" spans="1:3" x14ac:dyDescent="0.25">
      <c r="A151">
        <v>145</v>
      </c>
      <c r="B151" t="str">
        <f>"00231412"</f>
        <v>00231412</v>
      </c>
      <c r="C151" t="s">
        <v>7</v>
      </c>
    </row>
    <row r="152" spans="1:3" x14ac:dyDescent="0.25">
      <c r="A152">
        <v>146</v>
      </c>
      <c r="B152" t="str">
        <f>"00817727"</f>
        <v>00817727</v>
      </c>
      <c r="C152" t="s">
        <v>7</v>
      </c>
    </row>
    <row r="153" spans="1:3" x14ac:dyDescent="0.25">
      <c r="A153">
        <v>147</v>
      </c>
      <c r="B153" t="str">
        <f>"00443891"</f>
        <v>00443891</v>
      </c>
      <c r="C153" t="s">
        <v>7</v>
      </c>
    </row>
    <row r="154" spans="1:3" x14ac:dyDescent="0.25">
      <c r="A154">
        <v>148</v>
      </c>
      <c r="B154" t="str">
        <f>"00438078"</f>
        <v>00438078</v>
      </c>
      <c r="C154" t="s">
        <v>7</v>
      </c>
    </row>
    <row r="155" spans="1:3" x14ac:dyDescent="0.25">
      <c r="A155">
        <v>149</v>
      </c>
      <c r="B155" t="str">
        <f>"00817740"</f>
        <v>00817740</v>
      </c>
      <c r="C155" t="s">
        <v>7</v>
      </c>
    </row>
    <row r="156" spans="1:3" x14ac:dyDescent="0.25">
      <c r="A156">
        <v>150</v>
      </c>
      <c r="B156" t="str">
        <f>"201502000661"</f>
        <v>201502000661</v>
      </c>
      <c r="C156" t="s">
        <v>7</v>
      </c>
    </row>
    <row r="157" spans="1:3" x14ac:dyDescent="0.25">
      <c r="A157">
        <v>151</v>
      </c>
      <c r="B157" t="str">
        <f>"00818418"</f>
        <v>00818418</v>
      </c>
      <c r="C157" t="s">
        <v>7</v>
      </c>
    </row>
    <row r="158" spans="1:3" x14ac:dyDescent="0.25">
      <c r="A158">
        <v>152</v>
      </c>
      <c r="B158" t="str">
        <f>"00818504"</f>
        <v>00818504</v>
      </c>
      <c r="C158" t="s">
        <v>8</v>
      </c>
    </row>
    <row r="159" spans="1:3" x14ac:dyDescent="0.25">
      <c r="A159">
        <v>153</v>
      </c>
      <c r="B159" t="str">
        <f>"00182575"</f>
        <v>00182575</v>
      </c>
      <c r="C159" t="s">
        <v>6</v>
      </c>
    </row>
    <row r="160" spans="1:3" x14ac:dyDescent="0.25">
      <c r="A160">
        <v>154</v>
      </c>
      <c r="B160" t="str">
        <f>"00442492"</f>
        <v>00442492</v>
      </c>
      <c r="C160" t="s">
        <v>7</v>
      </c>
    </row>
    <row r="161" spans="1:3" x14ac:dyDescent="0.25">
      <c r="A161">
        <v>155</v>
      </c>
      <c r="B161" t="str">
        <f>"00818192"</f>
        <v>00818192</v>
      </c>
      <c r="C161" t="s">
        <v>7</v>
      </c>
    </row>
    <row r="162" spans="1:3" x14ac:dyDescent="0.25">
      <c r="A162">
        <v>156</v>
      </c>
      <c r="B162" t="str">
        <f>"00818689"</f>
        <v>00818689</v>
      </c>
      <c r="C162" t="s">
        <v>8</v>
      </c>
    </row>
    <row r="163" spans="1:3" x14ac:dyDescent="0.25">
      <c r="A163">
        <v>157</v>
      </c>
      <c r="B163" t="str">
        <f>"00780075"</f>
        <v>00780075</v>
      </c>
      <c r="C163" t="s">
        <v>7</v>
      </c>
    </row>
    <row r="164" spans="1:3" x14ac:dyDescent="0.25">
      <c r="A164">
        <v>158</v>
      </c>
      <c r="B164" t="str">
        <f>"200712004302"</f>
        <v>200712004302</v>
      </c>
      <c r="C164" t="s">
        <v>6</v>
      </c>
    </row>
    <row r="165" spans="1:3" x14ac:dyDescent="0.25">
      <c r="A165">
        <v>159</v>
      </c>
      <c r="B165" t="str">
        <f>"00281905"</f>
        <v>00281905</v>
      </c>
      <c r="C165" t="s">
        <v>8</v>
      </c>
    </row>
    <row r="166" spans="1:3" x14ac:dyDescent="0.25">
      <c r="A166">
        <v>160</v>
      </c>
      <c r="B166" t="str">
        <f>"00446156"</f>
        <v>00446156</v>
      </c>
      <c r="C166" t="s">
        <v>8</v>
      </c>
    </row>
    <row r="167" spans="1:3" x14ac:dyDescent="0.25">
      <c r="A167">
        <v>161</v>
      </c>
      <c r="B167" t="str">
        <f>"00544606"</f>
        <v>00544606</v>
      </c>
      <c r="C167" t="s">
        <v>7</v>
      </c>
    </row>
    <row r="168" spans="1:3" x14ac:dyDescent="0.25">
      <c r="A168">
        <v>162</v>
      </c>
      <c r="B168" t="str">
        <f>"00238567"</f>
        <v>00238567</v>
      </c>
      <c r="C168" t="s">
        <v>7</v>
      </c>
    </row>
    <row r="169" spans="1:3" x14ac:dyDescent="0.25">
      <c r="A169">
        <v>163</v>
      </c>
      <c r="B169" t="str">
        <f>"00819152"</f>
        <v>00819152</v>
      </c>
      <c r="C169" t="s">
        <v>11</v>
      </c>
    </row>
    <row r="170" spans="1:3" x14ac:dyDescent="0.25">
      <c r="A170">
        <v>164</v>
      </c>
      <c r="B170" t="str">
        <f>"00819125"</f>
        <v>00819125</v>
      </c>
      <c r="C170" t="s">
        <v>8</v>
      </c>
    </row>
    <row r="171" spans="1:3" x14ac:dyDescent="0.25">
      <c r="A171">
        <v>165</v>
      </c>
      <c r="B171" t="str">
        <f>"00441355"</f>
        <v>00441355</v>
      </c>
      <c r="C171" t="s">
        <v>7</v>
      </c>
    </row>
    <row r="172" spans="1:3" x14ac:dyDescent="0.25">
      <c r="A172">
        <v>166</v>
      </c>
      <c r="B172" t="str">
        <f>"00187788"</f>
        <v>00187788</v>
      </c>
      <c r="C172" t="s">
        <v>7</v>
      </c>
    </row>
    <row r="173" spans="1:3" x14ac:dyDescent="0.25">
      <c r="A173">
        <v>167</v>
      </c>
      <c r="B173" t="str">
        <f>"00804202"</f>
        <v>00804202</v>
      </c>
      <c r="C173" t="s">
        <v>7</v>
      </c>
    </row>
    <row r="174" spans="1:3" x14ac:dyDescent="0.25">
      <c r="A174">
        <v>168</v>
      </c>
      <c r="B174" t="str">
        <f>"00802054"</f>
        <v>00802054</v>
      </c>
      <c r="C174" t="s">
        <v>7</v>
      </c>
    </row>
    <row r="175" spans="1:3" x14ac:dyDescent="0.25">
      <c r="A175">
        <v>169</v>
      </c>
      <c r="B175" t="str">
        <f>"00316319"</f>
        <v>00316319</v>
      </c>
      <c r="C175" t="s">
        <v>8</v>
      </c>
    </row>
    <row r="176" spans="1:3" x14ac:dyDescent="0.25">
      <c r="A176">
        <v>170</v>
      </c>
      <c r="B176" t="str">
        <f>"00441152"</f>
        <v>00441152</v>
      </c>
      <c r="C176" t="s">
        <v>7</v>
      </c>
    </row>
    <row r="177" spans="1:3" x14ac:dyDescent="0.25">
      <c r="A177">
        <v>171</v>
      </c>
      <c r="B177" t="str">
        <f>"00333649"</f>
        <v>00333649</v>
      </c>
      <c r="C177" t="s">
        <v>13</v>
      </c>
    </row>
    <row r="178" spans="1:3" x14ac:dyDescent="0.25">
      <c r="A178">
        <v>172</v>
      </c>
      <c r="B178" t="str">
        <f>"00290536"</f>
        <v>00290536</v>
      </c>
      <c r="C178" t="s">
        <v>7</v>
      </c>
    </row>
    <row r="179" spans="1:3" x14ac:dyDescent="0.25">
      <c r="A179">
        <v>173</v>
      </c>
      <c r="B179" t="str">
        <f>"00772033"</f>
        <v>00772033</v>
      </c>
      <c r="C179" t="s">
        <v>8</v>
      </c>
    </row>
    <row r="180" spans="1:3" x14ac:dyDescent="0.25">
      <c r="A180">
        <v>174</v>
      </c>
      <c r="B180" t="str">
        <f>"00818884"</f>
        <v>00818884</v>
      </c>
      <c r="C180" t="s">
        <v>7</v>
      </c>
    </row>
    <row r="181" spans="1:3" x14ac:dyDescent="0.25">
      <c r="A181">
        <v>175</v>
      </c>
      <c r="B181" t="str">
        <f>"00819221"</f>
        <v>00819221</v>
      </c>
      <c r="C181" t="s">
        <v>11</v>
      </c>
    </row>
    <row r="182" spans="1:3" x14ac:dyDescent="0.25">
      <c r="A182">
        <v>176</v>
      </c>
      <c r="B182" t="str">
        <f>"00819230"</f>
        <v>00819230</v>
      </c>
      <c r="C182" t="s">
        <v>6</v>
      </c>
    </row>
    <row r="183" spans="1:3" x14ac:dyDescent="0.25">
      <c r="A183">
        <v>177</v>
      </c>
      <c r="B183" t="str">
        <f>"201604000577"</f>
        <v>201604000577</v>
      </c>
      <c r="C183" t="s">
        <v>7</v>
      </c>
    </row>
    <row r="184" spans="1:3" x14ac:dyDescent="0.25">
      <c r="A184">
        <v>178</v>
      </c>
      <c r="B184" t="str">
        <f>"00440110"</f>
        <v>00440110</v>
      </c>
      <c r="C184" t="s">
        <v>7</v>
      </c>
    </row>
    <row r="185" spans="1:3" x14ac:dyDescent="0.25">
      <c r="A185">
        <v>179</v>
      </c>
      <c r="B185" t="str">
        <f>"00818769"</f>
        <v>00818769</v>
      </c>
      <c r="C185" t="s">
        <v>7</v>
      </c>
    </row>
    <row r="186" spans="1:3" x14ac:dyDescent="0.25">
      <c r="A186">
        <v>180</v>
      </c>
      <c r="B186" t="str">
        <f>"00741821"</f>
        <v>00741821</v>
      </c>
      <c r="C186" t="str">
        <f>"011"</f>
        <v>011</v>
      </c>
    </row>
    <row r="187" spans="1:3" x14ac:dyDescent="0.25">
      <c r="A187">
        <v>181</v>
      </c>
      <c r="B187" t="str">
        <f>"201409006984"</f>
        <v>201409006984</v>
      </c>
      <c r="C187" t="s">
        <v>7</v>
      </c>
    </row>
    <row r="188" spans="1:3" x14ac:dyDescent="0.25">
      <c r="A188">
        <v>182</v>
      </c>
      <c r="B188" t="str">
        <f>"00819128"</f>
        <v>00819128</v>
      </c>
      <c r="C188" t="s">
        <v>8</v>
      </c>
    </row>
    <row r="189" spans="1:3" x14ac:dyDescent="0.25">
      <c r="A189">
        <v>183</v>
      </c>
      <c r="B189" t="str">
        <f>"00701880"</f>
        <v>00701880</v>
      </c>
      <c r="C189" t="s">
        <v>7</v>
      </c>
    </row>
    <row r="190" spans="1:3" x14ac:dyDescent="0.25">
      <c r="A190">
        <v>184</v>
      </c>
      <c r="B190" t="str">
        <f>"201511020226"</f>
        <v>201511020226</v>
      </c>
      <c r="C190" t="s">
        <v>7</v>
      </c>
    </row>
    <row r="191" spans="1:3" x14ac:dyDescent="0.25">
      <c r="A191">
        <v>185</v>
      </c>
      <c r="B191" t="str">
        <f>"00816994"</f>
        <v>00816994</v>
      </c>
      <c r="C191" t="s">
        <v>6</v>
      </c>
    </row>
    <row r="192" spans="1:3" x14ac:dyDescent="0.25">
      <c r="A192">
        <v>186</v>
      </c>
      <c r="B192" t="str">
        <f>"00815928"</f>
        <v>00815928</v>
      </c>
      <c r="C192" t="s">
        <v>7</v>
      </c>
    </row>
    <row r="193" spans="1:3" x14ac:dyDescent="0.25">
      <c r="A193">
        <v>187</v>
      </c>
      <c r="B193" t="str">
        <f>"00816812"</f>
        <v>00816812</v>
      </c>
      <c r="C193" t="s">
        <v>8</v>
      </c>
    </row>
    <row r="194" spans="1:3" x14ac:dyDescent="0.25">
      <c r="A194">
        <v>188</v>
      </c>
      <c r="B194" t="str">
        <f>"00780712"</f>
        <v>00780712</v>
      </c>
      <c r="C194" t="s">
        <v>8</v>
      </c>
    </row>
    <row r="195" spans="1:3" x14ac:dyDescent="0.25">
      <c r="A195">
        <v>189</v>
      </c>
      <c r="B195" t="str">
        <f>"00807192"</f>
        <v>00807192</v>
      </c>
      <c r="C195" t="s">
        <v>8</v>
      </c>
    </row>
    <row r="196" spans="1:3" x14ac:dyDescent="0.25">
      <c r="A196">
        <v>190</v>
      </c>
      <c r="B196" t="str">
        <f>"00818455"</f>
        <v>00818455</v>
      </c>
      <c r="C196" t="s">
        <v>7</v>
      </c>
    </row>
    <row r="197" spans="1:3" x14ac:dyDescent="0.25">
      <c r="A197">
        <v>191</v>
      </c>
      <c r="B197" t="str">
        <f>"00763790"</f>
        <v>00763790</v>
      </c>
      <c r="C197" t="s">
        <v>8</v>
      </c>
    </row>
    <row r="198" spans="1:3" x14ac:dyDescent="0.25">
      <c r="A198">
        <v>192</v>
      </c>
      <c r="B198" t="str">
        <f>"00433255"</f>
        <v>00433255</v>
      </c>
      <c r="C198" t="s">
        <v>8</v>
      </c>
    </row>
    <row r="199" spans="1:3" x14ac:dyDescent="0.25">
      <c r="A199">
        <v>193</v>
      </c>
      <c r="B199" t="str">
        <f>"00011917"</f>
        <v>00011917</v>
      </c>
      <c r="C199" t="s">
        <v>7</v>
      </c>
    </row>
    <row r="200" spans="1:3" x14ac:dyDescent="0.25">
      <c r="A200">
        <v>194</v>
      </c>
      <c r="B200" t="str">
        <f>"00747827"</f>
        <v>00747827</v>
      </c>
      <c r="C200" t="s">
        <v>7</v>
      </c>
    </row>
    <row r="201" spans="1:3" x14ac:dyDescent="0.25">
      <c r="A201">
        <v>195</v>
      </c>
      <c r="B201" t="str">
        <f>"00817582"</f>
        <v>00817582</v>
      </c>
      <c r="C201" t="s">
        <v>7</v>
      </c>
    </row>
    <row r="202" spans="1:3" x14ac:dyDescent="0.25">
      <c r="A202">
        <v>196</v>
      </c>
      <c r="B202" t="str">
        <f>"00446197"</f>
        <v>00446197</v>
      </c>
      <c r="C202" t="s">
        <v>7</v>
      </c>
    </row>
    <row r="203" spans="1:3" x14ac:dyDescent="0.25">
      <c r="A203">
        <v>197</v>
      </c>
      <c r="B203" t="str">
        <f>"00819088"</f>
        <v>00819088</v>
      </c>
      <c r="C203" t="s">
        <v>7</v>
      </c>
    </row>
    <row r="204" spans="1:3" x14ac:dyDescent="0.25">
      <c r="A204">
        <v>198</v>
      </c>
      <c r="B204" t="str">
        <f>"00818150"</f>
        <v>00818150</v>
      </c>
      <c r="C204" t="s">
        <v>7</v>
      </c>
    </row>
    <row r="205" spans="1:3" x14ac:dyDescent="0.25">
      <c r="A205">
        <v>199</v>
      </c>
      <c r="B205" t="str">
        <f>"201406014190"</f>
        <v>201406014190</v>
      </c>
      <c r="C205" t="s">
        <v>6</v>
      </c>
    </row>
    <row r="206" spans="1:3" x14ac:dyDescent="0.25">
      <c r="A206">
        <v>200</v>
      </c>
      <c r="B206" t="str">
        <f>"201504000651"</f>
        <v>201504000651</v>
      </c>
      <c r="C206" t="s">
        <v>8</v>
      </c>
    </row>
    <row r="207" spans="1:3" x14ac:dyDescent="0.25">
      <c r="A207">
        <v>201</v>
      </c>
      <c r="B207" t="str">
        <f>"00191381"</f>
        <v>00191381</v>
      </c>
      <c r="C207" t="s">
        <v>6</v>
      </c>
    </row>
    <row r="208" spans="1:3" x14ac:dyDescent="0.25">
      <c r="A208">
        <v>202</v>
      </c>
      <c r="B208" t="str">
        <f>"00666798"</f>
        <v>00666798</v>
      </c>
      <c r="C208" t="s">
        <v>7</v>
      </c>
    </row>
    <row r="209" spans="1:3" x14ac:dyDescent="0.25">
      <c r="A209">
        <v>203</v>
      </c>
      <c r="B209" t="str">
        <f>"00811747"</f>
        <v>00811747</v>
      </c>
      <c r="C209" t="s">
        <v>12</v>
      </c>
    </row>
    <row r="210" spans="1:3" x14ac:dyDescent="0.25">
      <c r="A210">
        <v>204</v>
      </c>
      <c r="B210" t="str">
        <f>"00817874"</f>
        <v>00817874</v>
      </c>
      <c r="C210" t="s">
        <v>7</v>
      </c>
    </row>
    <row r="211" spans="1:3" x14ac:dyDescent="0.25">
      <c r="A211">
        <v>205</v>
      </c>
      <c r="B211" t="str">
        <f>"00819305"</f>
        <v>00819305</v>
      </c>
      <c r="C211" t="s">
        <v>7</v>
      </c>
    </row>
    <row r="212" spans="1:3" x14ac:dyDescent="0.25">
      <c r="A212">
        <v>206</v>
      </c>
      <c r="B212" t="str">
        <f>"00184518"</f>
        <v>00184518</v>
      </c>
      <c r="C212" t="s">
        <v>11</v>
      </c>
    </row>
    <row r="213" spans="1:3" x14ac:dyDescent="0.25">
      <c r="A213">
        <v>207</v>
      </c>
      <c r="B213" t="str">
        <f>"00092076"</f>
        <v>00092076</v>
      </c>
      <c r="C213" t="s">
        <v>8</v>
      </c>
    </row>
    <row r="214" spans="1:3" x14ac:dyDescent="0.25">
      <c r="A214">
        <v>208</v>
      </c>
      <c r="B214" t="str">
        <f>"00818499"</f>
        <v>00818499</v>
      </c>
      <c r="C214" t="s">
        <v>7</v>
      </c>
    </row>
    <row r="215" spans="1:3" x14ac:dyDescent="0.25">
      <c r="A215">
        <v>209</v>
      </c>
      <c r="B215" t="str">
        <f>"00285106"</f>
        <v>00285106</v>
      </c>
      <c r="C215" t="s">
        <v>7</v>
      </c>
    </row>
    <row r="216" spans="1:3" x14ac:dyDescent="0.25">
      <c r="A216">
        <v>210</v>
      </c>
      <c r="B216" t="str">
        <f>"00445382"</f>
        <v>00445382</v>
      </c>
      <c r="C216" t="s">
        <v>8</v>
      </c>
    </row>
    <row r="217" spans="1:3" x14ac:dyDescent="0.25">
      <c r="A217">
        <v>211</v>
      </c>
      <c r="B217" t="str">
        <f>"00819069"</f>
        <v>00819069</v>
      </c>
      <c r="C217" t="s">
        <v>6</v>
      </c>
    </row>
    <row r="218" spans="1:3" x14ac:dyDescent="0.25">
      <c r="A218">
        <v>212</v>
      </c>
      <c r="B218" t="str">
        <f>"00234285"</f>
        <v>00234285</v>
      </c>
      <c r="C218" t="s">
        <v>7</v>
      </c>
    </row>
    <row r="219" spans="1:3" x14ac:dyDescent="0.25">
      <c r="A219">
        <v>213</v>
      </c>
      <c r="B219" t="str">
        <f>"00035907"</f>
        <v>00035907</v>
      </c>
      <c r="C219" t="s">
        <v>7</v>
      </c>
    </row>
    <row r="220" spans="1:3" x14ac:dyDescent="0.25">
      <c r="A220">
        <v>214</v>
      </c>
      <c r="B220" t="str">
        <f>"00335924"</f>
        <v>00335924</v>
      </c>
      <c r="C220" t="s">
        <v>7</v>
      </c>
    </row>
    <row r="221" spans="1:3" x14ac:dyDescent="0.25">
      <c r="A221">
        <v>215</v>
      </c>
      <c r="B221" t="str">
        <f>"201410009270"</f>
        <v>201410009270</v>
      </c>
      <c r="C221" t="s">
        <v>6</v>
      </c>
    </row>
    <row r="222" spans="1:3" x14ac:dyDescent="0.25">
      <c r="A222">
        <v>216</v>
      </c>
      <c r="B222" t="str">
        <f>"00818904"</f>
        <v>00818904</v>
      </c>
      <c r="C222" t="s">
        <v>7</v>
      </c>
    </row>
    <row r="223" spans="1:3" x14ac:dyDescent="0.25">
      <c r="A223">
        <v>217</v>
      </c>
      <c r="B223" t="str">
        <f>"00092548"</f>
        <v>00092548</v>
      </c>
      <c r="C223" t="s">
        <v>7</v>
      </c>
    </row>
    <row r="224" spans="1:3" x14ac:dyDescent="0.25">
      <c r="A224">
        <v>218</v>
      </c>
      <c r="B224" t="str">
        <f>"00815970"</f>
        <v>00815970</v>
      </c>
      <c r="C224" t="s">
        <v>7</v>
      </c>
    </row>
    <row r="225" spans="1:3" x14ac:dyDescent="0.25">
      <c r="A225">
        <v>219</v>
      </c>
      <c r="B225" t="str">
        <f>"00543213"</f>
        <v>00543213</v>
      </c>
      <c r="C225" t="s">
        <v>8</v>
      </c>
    </row>
    <row r="226" spans="1:3" x14ac:dyDescent="0.25">
      <c r="A226">
        <v>220</v>
      </c>
      <c r="B226" t="str">
        <f>"00467106"</f>
        <v>00467106</v>
      </c>
      <c r="C226" t="s">
        <v>6</v>
      </c>
    </row>
    <row r="227" spans="1:3" x14ac:dyDescent="0.25">
      <c r="A227">
        <v>221</v>
      </c>
      <c r="B227" t="str">
        <f>"00817305"</f>
        <v>00817305</v>
      </c>
      <c r="C227" t="s">
        <v>8</v>
      </c>
    </row>
    <row r="228" spans="1:3" x14ac:dyDescent="0.25">
      <c r="A228">
        <v>222</v>
      </c>
      <c r="B228" t="str">
        <f>"00817538"</f>
        <v>00817538</v>
      </c>
      <c r="C228" t="s">
        <v>7</v>
      </c>
    </row>
    <row r="229" spans="1:3" x14ac:dyDescent="0.25">
      <c r="A229">
        <v>223</v>
      </c>
      <c r="B229" t="str">
        <f>"201406015514"</f>
        <v>201406015514</v>
      </c>
      <c r="C229" t="s">
        <v>7</v>
      </c>
    </row>
    <row r="230" spans="1:3" x14ac:dyDescent="0.25">
      <c r="A230">
        <v>224</v>
      </c>
      <c r="B230" t="str">
        <f>"00767247"</f>
        <v>00767247</v>
      </c>
      <c r="C230" t="s">
        <v>6</v>
      </c>
    </row>
    <row r="231" spans="1:3" x14ac:dyDescent="0.25">
      <c r="A231">
        <v>225</v>
      </c>
      <c r="B231" t="str">
        <f>"00652563"</f>
        <v>00652563</v>
      </c>
      <c r="C231" t="s">
        <v>7</v>
      </c>
    </row>
    <row r="232" spans="1:3" x14ac:dyDescent="0.25">
      <c r="A232">
        <v>226</v>
      </c>
      <c r="B232" t="str">
        <f>"00780114"</f>
        <v>00780114</v>
      </c>
      <c r="C232" t="s">
        <v>7</v>
      </c>
    </row>
    <row r="233" spans="1:3" x14ac:dyDescent="0.25">
      <c r="A233">
        <v>227</v>
      </c>
      <c r="B233" t="str">
        <f>"00817804"</f>
        <v>00817804</v>
      </c>
      <c r="C233" t="s">
        <v>7</v>
      </c>
    </row>
    <row r="234" spans="1:3" x14ac:dyDescent="0.25">
      <c r="A234">
        <v>228</v>
      </c>
      <c r="B234" t="str">
        <f>"00817556"</f>
        <v>00817556</v>
      </c>
      <c r="C234" t="s">
        <v>7</v>
      </c>
    </row>
    <row r="235" spans="1:3" x14ac:dyDescent="0.25">
      <c r="A235">
        <v>229</v>
      </c>
      <c r="B235" t="str">
        <f>"00818145"</f>
        <v>00818145</v>
      </c>
      <c r="C235" t="s">
        <v>8</v>
      </c>
    </row>
    <row r="236" spans="1:3" x14ac:dyDescent="0.25">
      <c r="A236">
        <v>230</v>
      </c>
      <c r="B236" t="str">
        <f>"00448489"</f>
        <v>00448489</v>
      </c>
      <c r="C236" t="s">
        <v>7</v>
      </c>
    </row>
    <row r="237" spans="1:3" x14ac:dyDescent="0.25">
      <c r="A237">
        <v>231</v>
      </c>
      <c r="B237" t="str">
        <f>"00400274"</f>
        <v>00400274</v>
      </c>
      <c r="C237" t="s">
        <v>7</v>
      </c>
    </row>
    <row r="238" spans="1:3" x14ac:dyDescent="0.25">
      <c r="A238">
        <v>232</v>
      </c>
      <c r="B238" t="str">
        <f>"00810146"</f>
        <v>00810146</v>
      </c>
      <c r="C238" t="s">
        <v>7</v>
      </c>
    </row>
    <row r="239" spans="1:3" x14ac:dyDescent="0.25">
      <c r="A239">
        <v>233</v>
      </c>
      <c r="B239" t="str">
        <f>"00818550"</f>
        <v>00818550</v>
      </c>
      <c r="C239" t="s">
        <v>7</v>
      </c>
    </row>
    <row r="240" spans="1:3" x14ac:dyDescent="0.25">
      <c r="A240">
        <v>234</v>
      </c>
      <c r="B240" t="str">
        <f>"00290117"</f>
        <v>00290117</v>
      </c>
      <c r="C240" t="s">
        <v>6</v>
      </c>
    </row>
    <row r="241" spans="1:3" x14ac:dyDescent="0.25">
      <c r="A241">
        <v>235</v>
      </c>
      <c r="B241" t="str">
        <f>"00818985"</f>
        <v>00818985</v>
      </c>
      <c r="C241" t="s">
        <v>7</v>
      </c>
    </row>
    <row r="242" spans="1:3" x14ac:dyDescent="0.25">
      <c r="A242">
        <v>236</v>
      </c>
      <c r="B242" t="str">
        <f>"00779508"</f>
        <v>00779508</v>
      </c>
      <c r="C242" t="s">
        <v>7</v>
      </c>
    </row>
    <row r="243" spans="1:3" x14ac:dyDescent="0.25">
      <c r="A243">
        <v>237</v>
      </c>
      <c r="B243" t="str">
        <f>"00781026"</f>
        <v>00781026</v>
      </c>
      <c r="C243" t="s">
        <v>7</v>
      </c>
    </row>
    <row r="244" spans="1:3" x14ac:dyDescent="0.25">
      <c r="A244">
        <v>238</v>
      </c>
      <c r="B244" t="str">
        <f>"00166053"</f>
        <v>00166053</v>
      </c>
      <c r="C244" t="s">
        <v>7</v>
      </c>
    </row>
    <row r="245" spans="1:3" x14ac:dyDescent="0.25">
      <c r="A245">
        <v>239</v>
      </c>
      <c r="B245" t="str">
        <f>"00453183"</f>
        <v>00453183</v>
      </c>
      <c r="C245" t="s">
        <v>7</v>
      </c>
    </row>
    <row r="246" spans="1:3" x14ac:dyDescent="0.25">
      <c r="A246">
        <v>240</v>
      </c>
      <c r="B246" t="str">
        <f>"00360152"</f>
        <v>00360152</v>
      </c>
      <c r="C246" t="s">
        <v>7</v>
      </c>
    </row>
    <row r="247" spans="1:3" x14ac:dyDescent="0.25">
      <c r="A247">
        <v>241</v>
      </c>
      <c r="B247" t="str">
        <f>"00816738"</f>
        <v>00816738</v>
      </c>
      <c r="C247" t="s">
        <v>7</v>
      </c>
    </row>
    <row r="248" spans="1:3" x14ac:dyDescent="0.25">
      <c r="A248">
        <v>242</v>
      </c>
      <c r="B248" t="str">
        <f>"00816806"</f>
        <v>00816806</v>
      </c>
      <c r="C248" t="s">
        <v>7</v>
      </c>
    </row>
    <row r="249" spans="1:3" x14ac:dyDescent="0.25">
      <c r="A249">
        <v>243</v>
      </c>
      <c r="B249" t="str">
        <f>"00736901"</f>
        <v>00736901</v>
      </c>
      <c r="C249" t="s">
        <v>8</v>
      </c>
    </row>
    <row r="250" spans="1:3" x14ac:dyDescent="0.25">
      <c r="A250">
        <v>244</v>
      </c>
      <c r="B250" t="str">
        <f>"00818407"</f>
        <v>00818407</v>
      </c>
      <c r="C250" t="s">
        <v>6</v>
      </c>
    </row>
    <row r="251" spans="1:3" x14ac:dyDescent="0.25">
      <c r="A251">
        <v>245</v>
      </c>
      <c r="B251" t="str">
        <f>"00818819"</f>
        <v>00818819</v>
      </c>
      <c r="C251" t="s">
        <v>7</v>
      </c>
    </row>
    <row r="252" spans="1:3" x14ac:dyDescent="0.25">
      <c r="A252">
        <v>246</v>
      </c>
      <c r="B252" t="str">
        <f>"00584876"</f>
        <v>00584876</v>
      </c>
      <c r="C252" t="s">
        <v>11</v>
      </c>
    </row>
    <row r="253" spans="1:3" x14ac:dyDescent="0.25">
      <c r="A253">
        <v>247</v>
      </c>
      <c r="B253" t="str">
        <f>"00818466"</f>
        <v>00818466</v>
      </c>
      <c r="C253" t="s">
        <v>6</v>
      </c>
    </row>
    <row r="254" spans="1:3" x14ac:dyDescent="0.25">
      <c r="A254">
        <v>248</v>
      </c>
      <c r="B254" t="str">
        <f>"00304993"</f>
        <v>00304993</v>
      </c>
      <c r="C254" t="s">
        <v>8</v>
      </c>
    </row>
    <row r="255" spans="1:3" x14ac:dyDescent="0.25">
      <c r="A255">
        <v>249</v>
      </c>
      <c r="B255" t="str">
        <f>"00818771"</f>
        <v>00818771</v>
      </c>
      <c r="C255" t="s">
        <v>7</v>
      </c>
    </row>
    <row r="256" spans="1:3" x14ac:dyDescent="0.25">
      <c r="A256">
        <v>250</v>
      </c>
      <c r="B256" t="str">
        <f>"00318790"</f>
        <v>00318790</v>
      </c>
      <c r="C256" t="s">
        <v>8</v>
      </c>
    </row>
    <row r="257" spans="1:3" x14ac:dyDescent="0.25">
      <c r="A257">
        <v>251</v>
      </c>
      <c r="B257" t="str">
        <f>"00811669"</f>
        <v>00811669</v>
      </c>
      <c r="C257" t="s">
        <v>10</v>
      </c>
    </row>
    <row r="258" spans="1:3" x14ac:dyDescent="0.25">
      <c r="A258">
        <v>252</v>
      </c>
      <c r="B258" t="str">
        <f>"00818311"</f>
        <v>00818311</v>
      </c>
      <c r="C258" t="s">
        <v>7</v>
      </c>
    </row>
    <row r="259" spans="1:3" x14ac:dyDescent="0.25">
      <c r="A259">
        <v>253</v>
      </c>
      <c r="B259" t="str">
        <f>"00315864"</f>
        <v>00315864</v>
      </c>
      <c r="C259" t="s">
        <v>6</v>
      </c>
    </row>
    <row r="260" spans="1:3" x14ac:dyDescent="0.25">
      <c r="A260">
        <v>254</v>
      </c>
      <c r="B260" t="str">
        <f>"00813883"</f>
        <v>00813883</v>
      </c>
      <c r="C260" t="s">
        <v>6</v>
      </c>
    </row>
    <row r="261" spans="1:3" x14ac:dyDescent="0.25">
      <c r="A261">
        <v>255</v>
      </c>
      <c r="B261" t="str">
        <f>"201510003919"</f>
        <v>201510003919</v>
      </c>
      <c r="C261" t="s">
        <v>7</v>
      </c>
    </row>
    <row r="262" spans="1:3" x14ac:dyDescent="0.25">
      <c r="A262">
        <v>256</v>
      </c>
      <c r="B262" t="str">
        <f>"00818365"</f>
        <v>00818365</v>
      </c>
      <c r="C262" t="s">
        <v>7</v>
      </c>
    </row>
    <row r="263" spans="1:3" x14ac:dyDescent="0.25">
      <c r="A263">
        <v>257</v>
      </c>
      <c r="B263" t="str">
        <f>"00818932"</f>
        <v>00818932</v>
      </c>
      <c r="C263" t="s">
        <v>7</v>
      </c>
    </row>
    <row r="264" spans="1:3" x14ac:dyDescent="0.25">
      <c r="A264">
        <v>258</v>
      </c>
      <c r="B264" t="str">
        <f>"00816063"</f>
        <v>00816063</v>
      </c>
      <c r="C264" t="s">
        <v>7</v>
      </c>
    </row>
    <row r="265" spans="1:3" x14ac:dyDescent="0.25">
      <c r="A265">
        <v>259</v>
      </c>
      <c r="B265" t="str">
        <f>"00139989"</f>
        <v>00139989</v>
      </c>
      <c r="C265" t="s">
        <v>8</v>
      </c>
    </row>
    <row r="266" spans="1:3" x14ac:dyDescent="0.25">
      <c r="A266">
        <v>260</v>
      </c>
      <c r="B266" t="str">
        <f>"00816098"</f>
        <v>00816098</v>
      </c>
      <c r="C266" t="s">
        <v>7</v>
      </c>
    </row>
    <row r="267" spans="1:3" x14ac:dyDescent="0.25">
      <c r="A267">
        <v>261</v>
      </c>
      <c r="B267" t="str">
        <f>"00259806"</f>
        <v>00259806</v>
      </c>
      <c r="C267" t="s">
        <v>7</v>
      </c>
    </row>
    <row r="268" spans="1:3" x14ac:dyDescent="0.25">
      <c r="A268">
        <v>262</v>
      </c>
      <c r="B268" t="str">
        <f>"00817961"</f>
        <v>00817961</v>
      </c>
      <c r="C268" t="s">
        <v>7</v>
      </c>
    </row>
    <row r="269" spans="1:3" x14ac:dyDescent="0.25">
      <c r="A269">
        <v>263</v>
      </c>
      <c r="B269" t="str">
        <f>"00815235"</f>
        <v>00815235</v>
      </c>
      <c r="C269" t="s">
        <v>7</v>
      </c>
    </row>
    <row r="270" spans="1:3" x14ac:dyDescent="0.25">
      <c r="A270">
        <v>264</v>
      </c>
      <c r="B270" t="str">
        <f>"00815850"</f>
        <v>00815850</v>
      </c>
      <c r="C270" t="s">
        <v>7</v>
      </c>
    </row>
    <row r="271" spans="1:3" x14ac:dyDescent="0.25">
      <c r="A271">
        <v>265</v>
      </c>
      <c r="B271" t="str">
        <f>"00674764"</f>
        <v>00674764</v>
      </c>
      <c r="C271" t="s">
        <v>7</v>
      </c>
    </row>
    <row r="272" spans="1:3" x14ac:dyDescent="0.25">
      <c r="A272">
        <v>266</v>
      </c>
      <c r="B272" t="str">
        <f>"00816450"</f>
        <v>00816450</v>
      </c>
      <c r="C272" t="s">
        <v>6</v>
      </c>
    </row>
    <row r="273" spans="1:3" x14ac:dyDescent="0.25">
      <c r="A273">
        <v>267</v>
      </c>
      <c r="B273" t="str">
        <f>"00444074"</f>
        <v>00444074</v>
      </c>
      <c r="C273" t="s">
        <v>7</v>
      </c>
    </row>
    <row r="274" spans="1:3" x14ac:dyDescent="0.25">
      <c r="A274">
        <v>268</v>
      </c>
      <c r="B274" t="str">
        <f>"201511006902"</f>
        <v>201511006902</v>
      </c>
      <c r="C274" t="s">
        <v>6</v>
      </c>
    </row>
    <row r="275" spans="1:3" x14ac:dyDescent="0.25">
      <c r="A275">
        <v>269</v>
      </c>
      <c r="B275" t="str">
        <f>"00747780"</f>
        <v>00747780</v>
      </c>
      <c r="C275" t="s">
        <v>8</v>
      </c>
    </row>
    <row r="276" spans="1:3" x14ac:dyDescent="0.25">
      <c r="A276">
        <v>270</v>
      </c>
      <c r="B276" t="str">
        <f>"00818983"</f>
        <v>00818983</v>
      </c>
      <c r="C276" t="s">
        <v>8</v>
      </c>
    </row>
    <row r="277" spans="1:3" x14ac:dyDescent="0.25">
      <c r="A277">
        <v>271</v>
      </c>
      <c r="B277" t="str">
        <f>"00819136"</f>
        <v>00819136</v>
      </c>
      <c r="C277" t="s">
        <v>7</v>
      </c>
    </row>
    <row r="278" spans="1:3" x14ac:dyDescent="0.25">
      <c r="A278">
        <v>272</v>
      </c>
      <c r="B278" t="str">
        <f>"00818209"</f>
        <v>00818209</v>
      </c>
      <c r="C278" t="s">
        <v>8</v>
      </c>
    </row>
    <row r="279" spans="1:3" x14ac:dyDescent="0.25">
      <c r="A279">
        <v>273</v>
      </c>
      <c r="B279" t="str">
        <f>"00818707"</f>
        <v>00818707</v>
      </c>
      <c r="C279" t="s">
        <v>8</v>
      </c>
    </row>
    <row r="280" spans="1:3" x14ac:dyDescent="0.25">
      <c r="A280">
        <v>274</v>
      </c>
      <c r="B280" t="str">
        <f>"00787736"</f>
        <v>00787736</v>
      </c>
      <c r="C280" t="s">
        <v>8</v>
      </c>
    </row>
    <row r="281" spans="1:3" x14ac:dyDescent="0.25">
      <c r="A281">
        <v>275</v>
      </c>
      <c r="B281" t="str">
        <f>"00435134"</f>
        <v>00435134</v>
      </c>
      <c r="C281" t="s">
        <v>7</v>
      </c>
    </row>
    <row r="282" spans="1:3" x14ac:dyDescent="0.25">
      <c r="A282">
        <v>276</v>
      </c>
      <c r="B282" t="str">
        <f>"00818888"</f>
        <v>00818888</v>
      </c>
      <c r="C282" t="s">
        <v>8</v>
      </c>
    </row>
    <row r="283" spans="1:3" x14ac:dyDescent="0.25">
      <c r="A283">
        <v>277</v>
      </c>
      <c r="B283" t="str">
        <f>"00777353"</f>
        <v>00777353</v>
      </c>
      <c r="C283" t="s">
        <v>7</v>
      </c>
    </row>
    <row r="284" spans="1:3" x14ac:dyDescent="0.25">
      <c r="A284">
        <v>278</v>
      </c>
      <c r="B284" t="str">
        <f>"00818915"</f>
        <v>00818915</v>
      </c>
      <c r="C284" t="s">
        <v>7</v>
      </c>
    </row>
    <row r="285" spans="1:3" x14ac:dyDescent="0.25">
      <c r="A285">
        <v>279</v>
      </c>
      <c r="B285" t="str">
        <f>"00269575"</f>
        <v>00269575</v>
      </c>
      <c r="C285" t="s">
        <v>7</v>
      </c>
    </row>
    <row r="286" spans="1:3" x14ac:dyDescent="0.25">
      <c r="A286">
        <v>280</v>
      </c>
      <c r="B286" t="str">
        <f>"00686744"</f>
        <v>00686744</v>
      </c>
      <c r="C286" t="s">
        <v>13</v>
      </c>
    </row>
    <row r="287" spans="1:3" x14ac:dyDescent="0.25">
      <c r="A287">
        <v>281</v>
      </c>
      <c r="B287" t="str">
        <f>"00776171"</f>
        <v>00776171</v>
      </c>
      <c r="C287" t="s">
        <v>7</v>
      </c>
    </row>
    <row r="288" spans="1:3" x14ac:dyDescent="0.25">
      <c r="A288">
        <v>282</v>
      </c>
      <c r="B288" t="str">
        <f>"00819251"</f>
        <v>00819251</v>
      </c>
      <c r="C288" t="s">
        <v>8</v>
      </c>
    </row>
    <row r="289" spans="1:3" x14ac:dyDescent="0.25">
      <c r="A289">
        <v>283</v>
      </c>
      <c r="B289" t="str">
        <f>"00196219"</f>
        <v>00196219</v>
      </c>
      <c r="C289" t="s">
        <v>6</v>
      </c>
    </row>
    <row r="290" spans="1:3" x14ac:dyDescent="0.25">
      <c r="A290">
        <v>284</v>
      </c>
      <c r="B290" t="str">
        <f>"00708549"</f>
        <v>00708549</v>
      </c>
      <c r="C290" t="s">
        <v>7</v>
      </c>
    </row>
    <row r="291" spans="1:3" x14ac:dyDescent="0.25">
      <c r="A291">
        <v>285</v>
      </c>
      <c r="B291" t="str">
        <f>"00816814"</f>
        <v>00816814</v>
      </c>
      <c r="C291" t="s">
        <v>6</v>
      </c>
    </row>
    <row r="292" spans="1:3" x14ac:dyDescent="0.25">
      <c r="A292">
        <v>286</v>
      </c>
      <c r="B292" t="str">
        <f>"00779605"</f>
        <v>00779605</v>
      </c>
      <c r="C292" t="s">
        <v>7</v>
      </c>
    </row>
    <row r="293" spans="1:3" x14ac:dyDescent="0.25">
      <c r="A293">
        <v>287</v>
      </c>
      <c r="B293" t="str">
        <f>"00443579"</f>
        <v>00443579</v>
      </c>
      <c r="C293" t="s">
        <v>7</v>
      </c>
    </row>
    <row r="294" spans="1:3" x14ac:dyDescent="0.25">
      <c r="A294">
        <v>288</v>
      </c>
      <c r="B294" t="str">
        <f>"00816759"</f>
        <v>00816759</v>
      </c>
      <c r="C294" t="s">
        <v>8</v>
      </c>
    </row>
    <row r="295" spans="1:3" x14ac:dyDescent="0.25">
      <c r="A295">
        <v>289</v>
      </c>
      <c r="B295" t="str">
        <f>"00203189"</f>
        <v>00203189</v>
      </c>
      <c r="C295" t="s">
        <v>8</v>
      </c>
    </row>
    <row r="296" spans="1:3" x14ac:dyDescent="0.25">
      <c r="A296">
        <v>290</v>
      </c>
      <c r="B296" t="str">
        <f>"00444075"</f>
        <v>00444075</v>
      </c>
      <c r="C296" t="s">
        <v>7</v>
      </c>
    </row>
    <row r="297" spans="1:3" x14ac:dyDescent="0.25">
      <c r="A297">
        <v>291</v>
      </c>
      <c r="B297" t="str">
        <f>"00816926"</f>
        <v>00816926</v>
      </c>
      <c r="C297" t="s">
        <v>11</v>
      </c>
    </row>
    <row r="298" spans="1:3" x14ac:dyDescent="0.25">
      <c r="A298">
        <v>292</v>
      </c>
      <c r="B298" t="str">
        <f>"200801008926"</f>
        <v>200801008926</v>
      </c>
      <c r="C298" t="s">
        <v>6</v>
      </c>
    </row>
    <row r="299" spans="1:3" x14ac:dyDescent="0.25">
      <c r="A299">
        <v>293</v>
      </c>
      <c r="B299" t="str">
        <f>"00818338"</f>
        <v>00818338</v>
      </c>
      <c r="C299" t="s">
        <v>7</v>
      </c>
    </row>
    <row r="300" spans="1:3" x14ac:dyDescent="0.25">
      <c r="A300">
        <v>294</v>
      </c>
      <c r="B300" t="str">
        <f>"00448486"</f>
        <v>00448486</v>
      </c>
      <c r="C300" t="s">
        <v>9</v>
      </c>
    </row>
    <row r="301" spans="1:3" x14ac:dyDescent="0.25">
      <c r="A301">
        <v>295</v>
      </c>
      <c r="B301" t="str">
        <f>"00447386"</f>
        <v>00447386</v>
      </c>
      <c r="C301" t="s">
        <v>7</v>
      </c>
    </row>
    <row r="302" spans="1:3" x14ac:dyDescent="0.25">
      <c r="A302">
        <v>296</v>
      </c>
      <c r="B302" t="str">
        <f>"201506003607"</f>
        <v>201506003607</v>
      </c>
      <c r="C302" t="s">
        <v>7</v>
      </c>
    </row>
    <row r="303" spans="1:3" x14ac:dyDescent="0.25">
      <c r="A303">
        <v>297</v>
      </c>
      <c r="B303" t="str">
        <f>"00811435"</f>
        <v>00811435</v>
      </c>
      <c r="C303" t="s">
        <v>6</v>
      </c>
    </row>
    <row r="304" spans="1:3" x14ac:dyDescent="0.25">
      <c r="A304">
        <v>298</v>
      </c>
      <c r="B304" t="str">
        <f>"00816210"</f>
        <v>00816210</v>
      </c>
      <c r="C304" t="s">
        <v>7</v>
      </c>
    </row>
    <row r="305" spans="1:3" x14ac:dyDescent="0.25">
      <c r="A305">
        <v>299</v>
      </c>
      <c r="B305" t="str">
        <f>"00817683"</f>
        <v>00817683</v>
      </c>
      <c r="C305" t="s">
        <v>7</v>
      </c>
    </row>
    <row r="306" spans="1:3" x14ac:dyDescent="0.25">
      <c r="A306">
        <v>300</v>
      </c>
      <c r="B306" t="str">
        <f>"00155650"</f>
        <v>00155650</v>
      </c>
      <c r="C306" t="s">
        <v>6</v>
      </c>
    </row>
    <row r="307" spans="1:3" x14ac:dyDescent="0.25">
      <c r="A307">
        <v>301</v>
      </c>
      <c r="B307" t="str">
        <f>"00818850"</f>
        <v>00818850</v>
      </c>
      <c r="C307" t="s">
        <v>8</v>
      </c>
    </row>
    <row r="308" spans="1:3" x14ac:dyDescent="0.25">
      <c r="A308">
        <v>302</v>
      </c>
      <c r="B308" t="str">
        <f>"00144072"</f>
        <v>00144072</v>
      </c>
      <c r="C308" t="s">
        <v>8</v>
      </c>
    </row>
    <row r="309" spans="1:3" x14ac:dyDescent="0.25">
      <c r="A309">
        <v>303</v>
      </c>
      <c r="B309" t="str">
        <f>"201511008561"</f>
        <v>201511008561</v>
      </c>
      <c r="C309" t="s">
        <v>6</v>
      </c>
    </row>
    <row r="310" spans="1:3" x14ac:dyDescent="0.25">
      <c r="A310">
        <v>304</v>
      </c>
      <c r="B310" t="str">
        <f>"00819266"</f>
        <v>00819266</v>
      </c>
      <c r="C310" t="s">
        <v>7</v>
      </c>
    </row>
    <row r="311" spans="1:3" x14ac:dyDescent="0.25">
      <c r="A311">
        <v>305</v>
      </c>
      <c r="B311" t="str">
        <f>"00339324"</f>
        <v>00339324</v>
      </c>
      <c r="C311" t="s">
        <v>7</v>
      </c>
    </row>
    <row r="312" spans="1:3" x14ac:dyDescent="0.25">
      <c r="A312">
        <v>306</v>
      </c>
      <c r="B312" t="str">
        <f>"00818292"</f>
        <v>00818292</v>
      </c>
      <c r="C312" t="s">
        <v>7</v>
      </c>
    </row>
    <row r="313" spans="1:3" x14ac:dyDescent="0.25">
      <c r="A313">
        <v>307</v>
      </c>
      <c r="B313" t="str">
        <f>"00448884"</f>
        <v>00448884</v>
      </c>
      <c r="C313" t="s">
        <v>8</v>
      </c>
    </row>
    <row r="314" spans="1:3" x14ac:dyDescent="0.25">
      <c r="A314">
        <v>308</v>
      </c>
      <c r="B314" t="str">
        <f>"00818845"</f>
        <v>00818845</v>
      </c>
      <c r="C314" t="s">
        <v>7</v>
      </c>
    </row>
    <row r="315" spans="1:3" x14ac:dyDescent="0.25">
      <c r="A315">
        <v>309</v>
      </c>
      <c r="B315" t="str">
        <f>"00818804"</f>
        <v>00818804</v>
      </c>
      <c r="C315" t="s">
        <v>7</v>
      </c>
    </row>
    <row r="316" spans="1:3" x14ac:dyDescent="0.25">
      <c r="A316">
        <v>310</v>
      </c>
      <c r="B316" t="str">
        <f>"00405025"</f>
        <v>00405025</v>
      </c>
      <c r="C316" t="s">
        <v>10</v>
      </c>
    </row>
    <row r="317" spans="1:3" x14ac:dyDescent="0.25">
      <c r="A317">
        <v>311</v>
      </c>
      <c r="B317" t="str">
        <f>"00812031"</f>
        <v>00812031</v>
      </c>
      <c r="C317" t="s">
        <v>8</v>
      </c>
    </row>
    <row r="318" spans="1:3" x14ac:dyDescent="0.25">
      <c r="A318">
        <v>312</v>
      </c>
      <c r="B318" t="str">
        <f>"00815633"</f>
        <v>00815633</v>
      </c>
      <c r="C318" t="s">
        <v>7</v>
      </c>
    </row>
    <row r="319" spans="1:3" x14ac:dyDescent="0.25">
      <c r="A319">
        <v>313</v>
      </c>
      <c r="B319" t="str">
        <f>"00816236"</f>
        <v>00816236</v>
      </c>
      <c r="C319" t="s">
        <v>8</v>
      </c>
    </row>
    <row r="320" spans="1:3" x14ac:dyDescent="0.25">
      <c r="A320">
        <v>314</v>
      </c>
      <c r="B320" t="str">
        <f>"201406005995"</f>
        <v>201406005995</v>
      </c>
      <c r="C320" t="s">
        <v>7</v>
      </c>
    </row>
    <row r="321" spans="1:3" x14ac:dyDescent="0.25">
      <c r="A321">
        <v>315</v>
      </c>
      <c r="B321" t="str">
        <f>"00444369"</f>
        <v>00444369</v>
      </c>
      <c r="C321" t="s">
        <v>7</v>
      </c>
    </row>
    <row r="322" spans="1:3" x14ac:dyDescent="0.25">
      <c r="A322">
        <v>316</v>
      </c>
      <c r="B322" t="str">
        <f>"00291178"</f>
        <v>00291178</v>
      </c>
      <c r="C322" t="s">
        <v>8</v>
      </c>
    </row>
    <row r="323" spans="1:3" x14ac:dyDescent="0.25">
      <c r="A323">
        <v>317</v>
      </c>
      <c r="B323" t="str">
        <f>"00818308"</f>
        <v>00818308</v>
      </c>
      <c r="C323" t="s">
        <v>7</v>
      </c>
    </row>
    <row r="324" spans="1:3" x14ac:dyDescent="0.25">
      <c r="A324">
        <v>318</v>
      </c>
      <c r="B324" t="str">
        <f>"00818909"</f>
        <v>00818909</v>
      </c>
      <c r="C324" t="s">
        <v>6</v>
      </c>
    </row>
    <row r="325" spans="1:3" x14ac:dyDescent="0.25">
      <c r="A325">
        <v>319</v>
      </c>
      <c r="B325" t="str">
        <f>"00819089"</f>
        <v>00819089</v>
      </c>
      <c r="C325" t="s">
        <v>13</v>
      </c>
    </row>
    <row r="326" spans="1:3" x14ac:dyDescent="0.25">
      <c r="A326">
        <v>320</v>
      </c>
      <c r="B326" t="str">
        <f>"00818141"</f>
        <v>00818141</v>
      </c>
      <c r="C326" t="s">
        <v>8</v>
      </c>
    </row>
    <row r="327" spans="1:3" x14ac:dyDescent="0.25">
      <c r="A327">
        <v>321</v>
      </c>
      <c r="B327" t="str">
        <f>"201510001849"</f>
        <v>201510001849</v>
      </c>
      <c r="C327" t="s">
        <v>7</v>
      </c>
    </row>
    <row r="328" spans="1:3" x14ac:dyDescent="0.25">
      <c r="A328">
        <v>322</v>
      </c>
      <c r="B328" t="str">
        <f>"201502003224"</f>
        <v>201502003224</v>
      </c>
      <c r="C328" t="s">
        <v>7</v>
      </c>
    </row>
    <row r="329" spans="1:3" x14ac:dyDescent="0.25">
      <c r="A329">
        <v>323</v>
      </c>
      <c r="B329" t="str">
        <f>"00441788"</f>
        <v>00441788</v>
      </c>
      <c r="C329" t="s">
        <v>7</v>
      </c>
    </row>
    <row r="330" spans="1:3" x14ac:dyDescent="0.25">
      <c r="A330">
        <v>324</v>
      </c>
      <c r="B330" t="str">
        <f>"00570575"</f>
        <v>00570575</v>
      </c>
      <c r="C330" t="s">
        <v>7</v>
      </c>
    </row>
    <row r="331" spans="1:3" x14ac:dyDescent="0.25">
      <c r="A331">
        <v>325</v>
      </c>
      <c r="B331" t="str">
        <f>"00440857"</f>
        <v>00440857</v>
      </c>
      <c r="C331" t="s">
        <v>7</v>
      </c>
    </row>
    <row r="332" spans="1:3" x14ac:dyDescent="0.25">
      <c r="A332">
        <v>326</v>
      </c>
      <c r="B332" t="str">
        <f>"00446001"</f>
        <v>00446001</v>
      </c>
      <c r="C332" t="s">
        <v>7</v>
      </c>
    </row>
    <row r="333" spans="1:3" x14ac:dyDescent="0.25">
      <c r="A333">
        <v>327</v>
      </c>
      <c r="B333" t="str">
        <f>"00815381"</f>
        <v>00815381</v>
      </c>
      <c r="C333" t="s">
        <v>6</v>
      </c>
    </row>
    <row r="334" spans="1:3" x14ac:dyDescent="0.25">
      <c r="A334">
        <v>328</v>
      </c>
      <c r="B334" t="str">
        <f>"00818978"</f>
        <v>00818978</v>
      </c>
      <c r="C334" t="s">
        <v>7</v>
      </c>
    </row>
    <row r="335" spans="1:3" x14ac:dyDescent="0.25">
      <c r="A335">
        <v>329</v>
      </c>
      <c r="B335" t="str">
        <f>"00761843"</f>
        <v>00761843</v>
      </c>
      <c r="C335" t="s">
        <v>8</v>
      </c>
    </row>
    <row r="336" spans="1:3" x14ac:dyDescent="0.25">
      <c r="A336">
        <v>330</v>
      </c>
      <c r="B336" t="str">
        <f>"00817626"</f>
        <v>00817626</v>
      </c>
      <c r="C336" t="s">
        <v>7</v>
      </c>
    </row>
    <row r="337" spans="1:3" x14ac:dyDescent="0.25">
      <c r="A337">
        <v>331</v>
      </c>
      <c r="B337" t="str">
        <f>"00779499"</f>
        <v>00779499</v>
      </c>
      <c r="C337" t="s">
        <v>7</v>
      </c>
    </row>
    <row r="338" spans="1:3" x14ac:dyDescent="0.25">
      <c r="A338">
        <v>332</v>
      </c>
      <c r="B338" t="str">
        <f>"201511042803"</f>
        <v>201511042803</v>
      </c>
      <c r="C338" t="s">
        <v>7</v>
      </c>
    </row>
    <row r="339" spans="1:3" x14ac:dyDescent="0.25">
      <c r="A339">
        <v>333</v>
      </c>
      <c r="B339" t="str">
        <f>"00816661"</f>
        <v>00816661</v>
      </c>
      <c r="C339" t="s">
        <v>6</v>
      </c>
    </row>
    <row r="340" spans="1:3" x14ac:dyDescent="0.25">
      <c r="A340">
        <v>334</v>
      </c>
      <c r="B340" t="str">
        <f>"00450907"</f>
        <v>00450907</v>
      </c>
      <c r="C340" t="s">
        <v>8</v>
      </c>
    </row>
    <row r="341" spans="1:3" x14ac:dyDescent="0.25">
      <c r="A341">
        <v>335</v>
      </c>
      <c r="B341" t="str">
        <f>"00447347"</f>
        <v>00447347</v>
      </c>
      <c r="C341" t="s">
        <v>7</v>
      </c>
    </row>
    <row r="342" spans="1:3" x14ac:dyDescent="0.25">
      <c r="A342">
        <v>336</v>
      </c>
      <c r="B342" t="str">
        <f>"00817768"</f>
        <v>00817768</v>
      </c>
      <c r="C342" t="s">
        <v>7</v>
      </c>
    </row>
    <row r="343" spans="1:3" x14ac:dyDescent="0.25">
      <c r="A343">
        <v>337</v>
      </c>
      <c r="B343" t="str">
        <f>"00818507"</f>
        <v>00818507</v>
      </c>
      <c r="C343" t="s">
        <v>7</v>
      </c>
    </row>
    <row r="344" spans="1:3" x14ac:dyDescent="0.25">
      <c r="A344">
        <v>338</v>
      </c>
      <c r="B344" t="str">
        <f>"00277504"</f>
        <v>00277504</v>
      </c>
      <c r="C344" t="s">
        <v>7</v>
      </c>
    </row>
    <row r="345" spans="1:3" x14ac:dyDescent="0.25">
      <c r="A345">
        <v>339</v>
      </c>
      <c r="B345" t="str">
        <f>"00809954"</f>
        <v>00809954</v>
      </c>
      <c r="C345" t="s">
        <v>6</v>
      </c>
    </row>
    <row r="346" spans="1:3" x14ac:dyDescent="0.25">
      <c r="A346">
        <v>340</v>
      </c>
      <c r="B346" t="str">
        <f>"201502001115"</f>
        <v>201502001115</v>
      </c>
      <c r="C346" t="s">
        <v>8</v>
      </c>
    </row>
    <row r="347" spans="1:3" x14ac:dyDescent="0.25">
      <c r="A347">
        <v>341</v>
      </c>
      <c r="B347" t="str">
        <f>"00718522"</f>
        <v>00718522</v>
      </c>
      <c r="C347" t="s">
        <v>8</v>
      </c>
    </row>
    <row r="348" spans="1:3" x14ac:dyDescent="0.25">
      <c r="A348">
        <v>342</v>
      </c>
      <c r="B348" t="str">
        <f>"00818721"</f>
        <v>00818721</v>
      </c>
      <c r="C348" t="s">
        <v>7</v>
      </c>
    </row>
    <row r="349" spans="1:3" x14ac:dyDescent="0.25">
      <c r="A349">
        <v>343</v>
      </c>
      <c r="B349" t="str">
        <f>"00791103"</f>
        <v>00791103</v>
      </c>
      <c r="C349" t="s">
        <v>6</v>
      </c>
    </row>
    <row r="350" spans="1:3" x14ac:dyDescent="0.25">
      <c r="A350">
        <v>344</v>
      </c>
      <c r="B350" t="str">
        <f>"00086335"</f>
        <v>00086335</v>
      </c>
      <c r="C350" t="s">
        <v>7</v>
      </c>
    </row>
    <row r="351" spans="1:3" x14ac:dyDescent="0.25">
      <c r="A351">
        <v>345</v>
      </c>
      <c r="B351" t="str">
        <f>"00562296"</f>
        <v>00562296</v>
      </c>
      <c r="C351" t="s">
        <v>7</v>
      </c>
    </row>
    <row r="352" spans="1:3" x14ac:dyDescent="0.25">
      <c r="A352">
        <v>346</v>
      </c>
      <c r="B352" t="str">
        <f>"00777710"</f>
        <v>00777710</v>
      </c>
      <c r="C352" t="s">
        <v>10</v>
      </c>
    </row>
    <row r="353" spans="1:3" x14ac:dyDescent="0.25">
      <c r="A353">
        <v>347</v>
      </c>
      <c r="B353" t="str">
        <f>"00783304"</f>
        <v>00783304</v>
      </c>
      <c r="C353" t="s">
        <v>7</v>
      </c>
    </row>
    <row r="354" spans="1:3" x14ac:dyDescent="0.25">
      <c r="A354">
        <v>348</v>
      </c>
      <c r="B354" t="str">
        <f>"00797574"</f>
        <v>00797574</v>
      </c>
      <c r="C354" t="s">
        <v>8</v>
      </c>
    </row>
    <row r="355" spans="1:3" x14ac:dyDescent="0.25">
      <c r="A355">
        <v>349</v>
      </c>
      <c r="B355" t="str">
        <f>"00816568"</f>
        <v>00816568</v>
      </c>
      <c r="C355" t="s">
        <v>6</v>
      </c>
    </row>
    <row r="356" spans="1:3" x14ac:dyDescent="0.25">
      <c r="A356">
        <v>350</v>
      </c>
      <c r="B356" t="str">
        <f>"00547023"</f>
        <v>00547023</v>
      </c>
      <c r="C356" t="s">
        <v>7</v>
      </c>
    </row>
    <row r="357" spans="1:3" x14ac:dyDescent="0.25">
      <c r="A357">
        <v>351</v>
      </c>
      <c r="B357" t="str">
        <f>"00817315"</f>
        <v>00817315</v>
      </c>
      <c r="C357" t="s">
        <v>6</v>
      </c>
    </row>
    <row r="358" spans="1:3" x14ac:dyDescent="0.25">
      <c r="A358">
        <v>352</v>
      </c>
      <c r="B358" t="str">
        <f>"00817156"</f>
        <v>00817156</v>
      </c>
      <c r="C358" t="s">
        <v>8</v>
      </c>
    </row>
    <row r="359" spans="1:3" x14ac:dyDescent="0.25">
      <c r="A359">
        <v>353</v>
      </c>
      <c r="B359" t="str">
        <f>"00813246"</f>
        <v>00813246</v>
      </c>
      <c r="C359" t="s">
        <v>7</v>
      </c>
    </row>
    <row r="360" spans="1:3" x14ac:dyDescent="0.25">
      <c r="A360">
        <v>354</v>
      </c>
      <c r="B360" t="str">
        <f>"00147300"</f>
        <v>00147300</v>
      </c>
      <c r="C360" t="str">
        <f>"011"</f>
        <v>011</v>
      </c>
    </row>
    <row r="361" spans="1:3" x14ac:dyDescent="0.25">
      <c r="A361">
        <v>355</v>
      </c>
      <c r="B361" t="str">
        <f>"00818095"</f>
        <v>00818095</v>
      </c>
      <c r="C361" t="s">
        <v>7</v>
      </c>
    </row>
    <row r="362" spans="1:3" x14ac:dyDescent="0.25">
      <c r="A362">
        <v>356</v>
      </c>
      <c r="B362" t="str">
        <f>"00817926"</f>
        <v>00817926</v>
      </c>
      <c r="C362" t="str">
        <f>"011"</f>
        <v>011</v>
      </c>
    </row>
    <row r="363" spans="1:3" x14ac:dyDescent="0.25">
      <c r="A363">
        <v>357</v>
      </c>
      <c r="B363" t="str">
        <f>"00552897"</f>
        <v>00552897</v>
      </c>
      <c r="C363" t="s">
        <v>7</v>
      </c>
    </row>
    <row r="364" spans="1:3" x14ac:dyDescent="0.25">
      <c r="A364">
        <v>358</v>
      </c>
      <c r="B364" t="str">
        <f>"00776975"</f>
        <v>00776975</v>
      </c>
      <c r="C364" t="s">
        <v>7</v>
      </c>
    </row>
    <row r="365" spans="1:3" x14ac:dyDescent="0.25">
      <c r="A365">
        <v>359</v>
      </c>
      <c r="B365" t="str">
        <f>"00448059"</f>
        <v>00448059</v>
      </c>
      <c r="C365" t="s">
        <v>7</v>
      </c>
    </row>
    <row r="366" spans="1:3" x14ac:dyDescent="0.25">
      <c r="A366">
        <v>360</v>
      </c>
      <c r="B366" t="str">
        <f>"00741146"</f>
        <v>00741146</v>
      </c>
      <c r="C366" t="s">
        <v>8</v>
      </c>
    </row>
    <row r="367" spans="1:3" x14ac:dyDescent="0.25">
      <c r="A367">
        <v>361</v>
      </c>
      <c r="B367" t="str">
        <f>"00748112"</f>
        <v>00748112</v>
      </c>
      <c r="C367" t="s">
        <v>8</v>
      </c>
    </row>
    <row r="368" spans="1:3" x14ac:dyDescent="0.25">
      <c r="A368">
        <v>362</v>
      </c>
      <c r="B368" t="str">
        <f>"00812955"</f>
        <v>00812955</v>
      </c>
      <c r="C368" t="s">
        <v>8</v>
      </c>
    </row>
    <row r="369" spans="1:3" x14ac:dyDescent="0.25">
      <c r="A369">
        <v>363</v>
      </c>
      <c r="B369" t="str">
        <f>"00560357"</f>
        <v>00560357</v>
      </c>
      <c r="C369" t="s">
        <v>11</v>
      </c>
    </row>
    <row r="370" spans="1:3" x14ac:dyDescent="0.25">
      <c r="A370">
        <v>364</v>
      </c>
      <c r="B370" t="str">
        <f>"00816096"</f>
        <v>00816096</v>
      </c>
      <c r="C370" t="s">
        <v>8</v>
      </c>
    </row>
    <row r="371" spans="1:3" x14ac:dyDescent="0.25">
      <c r="A371">
        <v>365</v>
      </c>
      <c r="B371" t="str">
        <f>"00773027"</f>
        <v>00773027</v>
      </c>
      <c r="C371" t="s">
        <v>7</v>
      </c>
    </row>
    <row r="372" spans="1:3" x14ac:dyDescent="0.25">
      <c r="A372">
        <v>366</v>
      </c>
      <c r="B372" t="str">
        <f>"00817397"</f>
        <v>00817397</v>
      </c>
      <c r="C372" t="s">
        <v>7</v>
      </c>
    </row>
    <row r="373" spans="1:3" x14ac:dyDescent="0.25">
      <c r="A373">
        <v>367</v>
      </c>
      <c r="B373" t="str">
        <f>"00818556"</f>
        <v>00818556</v>
      </c>
      <c r="C373" t="s">
        <v>8</v>
      </c>
    </row>
    <row r="374" spans="1:3" x14ac:dyDescent="0.25">
      <c r="A374">
        <v>368</v>
      </c>
      <c r="B374" t="str">
        <f>"00817982"</f>
        <v>00817982</v>
      </c>
      <c r="C374" t="s">
        <v>7</v>
      </c>
    </row>
    <row r="375" spans="1:3" x14ac:dyDescent="0.25">
      <c r="A375">
        <v>369</v>
      </c>
      <c r="B375" t="str">
        <f>"00818863"</f>
        <v>00818863</v>
      </c>
      <c r="C375" t="s">
        <v>7</v>
      </c>
    </row>
    <row r="376" spans="1:3" x14ac:dyDescent="0.25">
      <c r="A376">
        <v>370</v>
      </c>
      <c r="B376" t="str">
        <f>"00811565"</f>
        <v>00811565</v>
      </c>
      <c r="C376" t="s">
        <v>6</v>
      </c>
    </row>
    <row r="377" spans="1:3" x14ac:dyDescent="0.25">
      <c r="A377">
        <v>371</v>
      </c>
      <c r="B377" t="str">
        <f>"201511028011"</f>
        <v>201511028011</v>
      </c>
      <c r="C377" t="s">
        <v>7</v>
      </c>
    </row>
    <row r="378" spans="1:3" x14ac:dyDescent="0.25">
      <c r="A378">
        <v>372</v>
      </c>
      <c r="B378" t="str">
        <f>"201410007391"</f>
        <v>201410007391</v>
      </c>
      <c r="C378" t="s">
        <v>11</v>
      </c>
    </row>
    <row r="379" spans="1:3" x14ac:dyDescent="0.25">
      <c r="A379">
        <v>373</v>
      </c>
      <c r="B379" t="str">
        <f>"00767119"</f>
        <v>00767119</v>
      </c>
      <c r="C379" t="s">
        <v>8</v>
      </c>
    </row>
    <row r="380" spans="1:3" x14ac:dyDescent="0.25">
      <c r="A380">
        <v>374</v>
      </c>
      <c r="B380" t="str">
        <f>"00818741"</f>
        <v>00818741</v>
      </c>
      <c r="C380" t="s">
        <v>8</v>
      </c>
    </row>
    <row r="381" spans="1:3" x14ac:dyDescent="0.25">
      <c r="A381">
        <v>375</v>
      </c>
      <c r="B381" t="str">
        <f>"00780726"</f>
        <v>00780726</v>
      </c>
      <c r="C381" t="s">
        <v>6</v>
      </c>
    </row>
    <row r="382" spans="1:3" x14ac:dyDescent="0.25">
      <c r="A382">
        <v>376</v>
      </c>
      <c r="B382" t="str">
        <f>"00815261"</f>
        <v>00815261</v>
      </c>
      <c r="C382" t="s">
        <v>7</v>
      </c>
    </row>
    <row r="383" spans="1:3" x14ac:dyDescent="0.25">
      <c r="A383">
        <v>377</v>
      </c>
      <c r="B383" t="str">
        <f>"00544007"</f>
        <v>00544007</v>
      </c>
      <c r="C383" t="s">
        <v>9</v>
      </c>
    </row>
    <row r="384" spans="1:3" x14ac:dyDescent="0.25">
      <c r="A384">
        <v>378</v>
      </c>
      <c r="B384" t="str">
        <f>"00817583"</f>
        <v>00817583</v>
      </c>
      <c r="C384" t="s">
        <v>7</v>
      </c>
    </row>
    <row r="385" spans="1:3" x14ac:dyDescent="0.25">
      <c r="A385">
        <v>379</v>
      </c>
      <c r="B385" t="str">
        <f>"201502003723"</f>
        <v>201502003723</v>
      </c>
      <c r="C385" t="s">
        <v>6</v>
      </c>
    </row>
    <row r="386" spans="1:3" x14ac:dyDescent="0.25">
      <c r="A386">
        <v>380</v>
      </c>
      <c r="B386" t="str">
        <f>"00817320"</f>
        <v>00817320</v>
      </c>
      <c r="C386" t="s">
        <v>8</v>
      </c>
    </row>
    <row r="387" spans="1:3" x14ac:dyDescent="0.25">
      <c r="A387">
        <v>381</v>
      </c>
      <c r="B387" t="str">
        <f>"200801006276"</f>
        <v>200801006276</v>
      </c>
      <c r="C387" t="s">
        <v>6</v>
      </c>
    </row>
    <row r="388" spans="1:3" x14ac:dyDescent="0.25">
      <c r="A388">
        <v>382</v>
      </c>
      <c r="B388" t="str">
        <f>"00816159"</f>
        <v>00816159</v>
      </c>
      <c r="C388" t="s">
        <v>6</v>
      </c>
    </row>
    <row r="389" spans="1:3" x14ac:dyDescent="0.25">
      <c r="A389">
        <v>383</v>
      </c>
      <c r="B389" t="str">
        <f>"201512000257"</f>
        <v>201512000257</v>
      </c>
      <c r="C389" t="s">
        <v>7</v>
      </c>
    </row>
    <row r="390" spans="1:3" x14ac:dyDescent="0.25">
      <c r="A390">
        <v>384</v>
      </c>
      <c r="B390" t="str">
        <f>"00819086"</f>
        <v>00819086</v>
      </c>
      <c r="C390" t="s">
        <v>7</v>
      </c>
    </row>
    <row r="391" spans="1:3" x14ac:dyDescent="0.25">
      <c r="A391">
        <v>385</v>
      </c>
      <c r="B391" t="str">
        <f>"00813563"</f>
        <v>00813563</v>
      </c>
      <c r="C391" t="s">
        <v>7</v>
      </c>
    </row>
    <row r="392" spans="1:3" x14ac:dyDescent="0.25">
      <c r="A392">
        <v>386</v>
      </c>
      <c r="B392" t="str">
        <f>"00323585"</f>
        <v>00323585</v>
      </c>
      <c r="C392" t="s">
        <v>8</v>
      </c>
    </row>
    <row r="393" spans="1:3" x14ac:dyDescent="0.25">
      <c r="A393">
        <v>387</v>
      </c>
      <c r="B393" t="str">
        <f>"00022463"</f>
        <v>00022463</v>
      </c>
      <c r="C393" t="s">
        <v>6</v>
      </c>
    </row>
    <row r="394" spans="1:3" x14ac:dyDescent="0.25">
      <c r="A394">
        <v>388</v>
      </c>
      <c r="B394" t="str">
        <f>"201604000317"</f>
        <v>201604000317</v>
      </c>
      <c r="C394" t="s">
        <v>6</v>
      </c>
    </row>
    <row r="395" spans="1:3" x14ac:dyDescent="0.25">
      <c r="A395">
        <v>389</v>
      </c>
      <c r="B395" t="str">
        <f>"00150338"</f>
        <v>00150338</v>
      </c>
      <c r="C395" t="s">
        <v>6</v>
      </c>
    </row>
    <row r="396" spans="1:3" x14ac:dyDescent="0.25">
      <c r="A396">
        <v>390</v>
      </c>
      <c r="B396" t="str">
        <f>"00816231"</f>
        <v>00816231</v>
      </c>
      <c r="C396" t="s">
        <v>6</v>
      </c>
    </row>
    <row r="397" spans="1:3" x14ac:dyDescent="0.25">
      <c r="A397">
        <v>391</v>
      </c>
      <c r="B397" t="str">
        <f>"00808173"</f>
        <v>00808173</v>
      </c>
      <c r="C397" t="s">
        <v>6</v>
      </c>
    </row>
    <row r="398" spans="1:3" x14ac:dyDescent="0.25">
      <c r="A398">
        <v>392</v>
      </c>
      <c r="B398" t="str">
        <f>"00817222"</f>
        <v>00817222</v>
      </c>
      <c r="C398" t="s">
        <v>7</v>
      </c>
    </row>
    <row r="399" spans="1:3" x14ac:dyDescent="0.25">
      <c r="A399">
        <v>393</v>
      </c>
      <c r="B399" t="str">
        <f>"00273589"</f>
        <v>00273589</v>
      </c>
      <c r="C399" t="s">
        <v>7</v>
      </c>
    </row>
    <row r="400" spans="1:3" x14ac:dyDescent="0.25">
      <c r="A400">
        <v>394</v>
      </c>
      <c r="B400" t="str">
        <f>"00816581"</f>
        <v>00816581</v>
      </c>
      <c r="C400" t="s">
        <v>7</v>
      </c>
    </row>
    <row r="401" spans="1:3" x14ac:dyDescent="0.25">
      <c r="A401">
        <v>395</v>
      </c>
      <c r="B401" t="str">
        <f>"00678990"</f>
        <v>00678990</v>
      </c>
      <c r="C401" t="s">
        <v>8</v>
      </c>
    </row>
    <row r="402" spans="1:3" x14ac:dyDescent="0.25">
      <c r="A402">
        <v>396</v>
      </c>
      <c r="B402" t="str">
        <f>"00778080"</f>
        <v>00778080</v>
      </c>
      <c r="C402" t="s">
        <v>7</v>
      </c>
    </row>
    <row r="403" spans="1:3" x14ac:dyDescent="0.25">
      <c r="A403">
        <v>397</v>
      </c>
      <c r="B403" t="str">
        <f>"00441870"</f>
        <v>00441870</v>
      </c>
      <c r="C403" t="s">
        <v>7</v>
      </c>
    </row>
    <row r="404" spans="1:3" x14ac:dyDescent="0.25">
      <c r="A404">
        <v>398</v>
      </c>
      <c r="B404" t="str">
        <f>"00791675"</f>
        <v>00791675</v>
      </c>
      <c r="C404" t="s">
        <v>7</v>
      </c>
    </row>
    <row r="405" spans="1:3" x14ac:dyDescent="0.25">
      <c r="A405">
        <v>399</v>
      </c>
      <c r="B405" t="str">
        <f>"00818074"</f>
        <v>00818074</v>
      </c>
      <c r="C405" t="s">
        <v>7</v>
      </c>
    </row>
    <row r="406" spans="1:3" x14ac:dyDescent="0.25">
      <c r="A406">
        <v>400</v>
      </c>
      <c r="B406" t="str">
        <f>"00547832"</f>
        <v>00547832</v>
      </c>
      <c r="C406" t="s">
        <v>7</v>
      </c>
    </row>
    <row r="407" spans="1:3" x14ac:dyDescent="0.25">
      <c r="A407">
        <v>401</v>
      </c>
      <c r="B407" t="str">
        <f>"00680868"</f>
        <v>00680868</v>
      </c>
      <c r="C407" t="s">
        <v>8</v>
      </c>
    </row>
    <row r="408" spans="1:3" x14ac:dyDescent="0.25">
      <c r="A408">
        <v>402</v>
      </c>
      <c r="B408" t="str">
        <f>"00635330"</f>
        <v>00635330</v>
      </c>
      <c r="C408" t="str">
        <f>"011"</f>
        <v>011</v>
      </c>
    </row>
    <row r="409" spans="1:3" x14ac:dyDescent="0.25">
      <c r="A409">
        <v>403</v>
      </c>
      <c r="B409" t="str">
        <f>"00447402"</f>
        <v>00447402</v>
      </c>
      <c r="C409" t="s">
        <v>10</v>
      </c>
    </row>
    <row r="410" spans="1:3" x14ac:dyDescent="0.25">
      <c r="A410">
        <v>404</v>
      </c>
      <c r="B410" t="str">
        <f>"00247230"</f>
        <v>00247230</v>
      </c>
      <c r="C410" t="s">
        <v>7</v>
      </c>
    </row>
    <row r="411" spans="1:3" x14ac:dyDescent="0.25">
      <c r="A411">
        <v>405</v>
      </c>
      <c r="B411" t="str">
        <f>"00365893"</f>
        <v>00365893</v>
      </c>
      <c r="C411" t="s">
        <v>7</v>
      </c>
    </row>
    <row r="412" spans="1:3" x14ac:dyDescent="0.25">
      <c r="A412">
        <v>406</v>
      </c>
      <c r="B412" t="str">
        <f>"00396788"</f>
        <v>00396788</v>
      </c>
      <c r="C412" t="s">
        <v>7</v>
      </c>
    </row>
    <row r="413" spans="1:3" x14ac:dyDescent="0.25">
      <c r="A413">
        <v>407</v>
      </c>
      <c r="B413" t="str">
        <f>"00818790"</f>
        <v>00818790</v>
      </c>
      <c r="C413" t="s">
        <v>7</v>
      </c>
    </row>
    <row r="414" spans="1:3" x14ac:dyDescent="0.25">
      <c r="A414">
        <v>408</v>
      </c>
      <c r="B414" t="str">
        <f>"00818271"</f>
        <v>00818271</v>
      </c>
      <c r="C414" t="s">
        <v>7</v>
      </c>
    </row>
    <row r="415" spans="1:3" x14ac:dyDescent="0.25">
      <c r="A415">
        <v>409</v>
      </c>
      <c r="B415" t="str">
        <f>"00776892"</f>
        <v>00776892</v>
      </c>
      <c r="C415" t="s">
        <v>8</v>
      </c>
    </row>
    <row r="416" spans="1:3" x14ac:dyDescent="0.25">
      <c r="A416">
        <v>410</v>
      </c>
      <c r="B416" t="str">
        <f>"00321352"</f>
        <v>00321352</v>
      </c>
      <c r="C416" t="s">
        <v>7</v>
      </c>
    </row>
    <row r="417" spans="1:3" x14ac:dyDescent="0.25">
      <c r="A417">
        <v>411</v>
      </c>
      <c r="B417" t="str">
        <f>"00816975"</f>
        <v>00816975</v>
      </c>
      <c r="C417" t="s">
        <v>7</v>
      </c>
    </row>
    <row r="418" spans="1:3" x14ac:dyDescent="0.25">
      <c r="A418">
        <v>412</v>
      </c>
      <c r="B418" t="str">
        <f>"00234729"</f>
        <v>00234729</v>
      </c>
      <c r="C418" t="s">
        <v>6</v>
      </c>
    </row>
    <row r="419" spans="1:3" x14ac:dyDescent="0.25">
      <c r="A419">
        <v>413</v>
      </c>
      <c r="B419" t="str">
        <f>"00458313"</f>
        <v>00458313</v>
      </c>
      <c r="C419" t="s">
        <v>6</v>
      </c>
    </row>
    <row r="420" spans="1:3" x14ac:dyDescent="0.25">
      <c r="A420">
        <v>414</v>
      </c>
      <c r="B420" t="str">
        <f>"201410002582"</f>
        <v>201410002582</v>
      </c>
      <c r="C420" t="s">
        <v>8</v>
      </c>
    </row>
    <row r="421" spans="1:3" x14ac:dyDescent="0.25">
      <c r="A421">
        <v>415</v>
      </c>
      <c r="B421" t="str">
        <f>"00248395"</f>
        <v>00248395</v>
      </c>
      <c r="C421" t="s">
        <v>7</v>
      </c>
    </row>
    <row r="422" spans="1:3" x14ac:dyDescent="0.25">
      <c r="A422">
        <v>416</v>
      </c>
      <c r="B422" t="str">
        <f>"00817905"</f>
        <v>00817905</v>
      </c>
      <c r="C422" t="s">
        <v>7</v>
      </c>
    </row>
    <row r="423" spans="1:3" x14ac:dyDescent="0.25">
      <c r="A423">
        <v>417</v>
      </c>
      <c r="B423" t="str">
        <f>"00816526"</f>
        <v>00816526</v>
      </c>
      <c r="C423" t="s">
        <v>8</v>
      </c>
    </row>
    <row r="424" spans="1:3" x14ac:dyDescent="0.25">
      <c r="A424">
        <v>418</v>
      </c>
      <c r="B424" t="str">
        <f>"00442519"</f>
        <v>00442519</v>
      </c>
      <c r="C424" t="s">
        <v>7</v>
      </c>
    </row>
    <row r="425" spans="1:3" x14ac:dyDescent="0.25">
      <c r="A425">
        <v>419</v>
      </c>
      <c r="B425" t="str">
        <f>"00547999"</f>
        <v>00547999</v>
      </c>
      <c r="C425" t="s">
        <v>7</v>
      </c>
    </row>
    <row r="426" spans="1:3" x14ac:dyDescent="0.25">
      <c r="A426">
        <v>420</v>
      </c>
      <c r="B426" t="str">
        <f>"201510001986"</f>
        <v>201510001986</v>
      </c>
      <c r="C426" t="s">
        <v>8</v>
      </c>
    </row>
    <row r="427" spans="1:3" x14ac:dyDescent="0.25">
      <c r="A427">
        <v>421</v>
      </c>
      <c r="B427" t="str">
        <f>"00816083"</f>
        <v>00816083</v>
      </c>
      <c r="C427" t="s">
        <v>7</v>
      </c>
    </row>
    <row r="428" spans="1:3" x14ac:dyDescent="0.25">
      <c r="A428">
        <v>422</v>
      </c>
      <c r="B428" t="str">
        <f>"00431325"</f>
        <v>00431325</v>
      </c>
      <c r="C428" t="s">
        <v>8</v>
      </c>
    </row>
    <row r="429" spans="1:3" x14ac:dyDescent="0.25">
      <c r="A429">
        <v>423</v>
      </c>
      <c r="B429" t="str">
        <f>"00816384"</f>
        <v>00816384</v>
      </c>
      <c r="C429" t="str">
        <f>"011"</f>
        <v>011</v>
      </c>
    </row>
    <row r="430" spans="1:3" x14ac:dyDescent="0.25">
      <c r="A430">
        <v>424</v>
      </c>
      <c r="B430" t="str">
        <f>"201502003497"</f>
        <v>201502003497</v>
      </c>
      <c r="C430" t="s">
        <v>6</v>
      </c>
    </row>
    <row r="431" spans="1:3" x14ac:dyDescent="0.25">
      <c r="A431">
        <v>425</v>
      </c>
      <c r="B431" t="str">
        <f>"00442952"</f>
        <v>00442952</v>
      </c>
      <c r="C431" t="s">
        <v>7</v>
      </c>
    </row>
    <row r="432" spans="1:3" x14ac:dyDescent="0.25">
      <c r="A432">
        <v>426</v>
      </c>
      <c r="B432" t="str">
        <f>"201507002762"</f>
        <v>201507002762</v>
      </c>
      <c r="C432" t="s">
        <v>7</v>
      </c>
    </row>
    <row r="433" spans="1:3" x14ac:dyDescent="0.25">
      <c r="A433">
        <v>427</v>
      </c>
      <c r="B433" t="str">
        <f>"00817496"</f>
        <v>00817496</v>
      </c>
      <c r="C433" t="s">
        <v>6</v>
      </c>
    </row>
    <row r="434" spans="1:3" x14ac:dyDescent="0.25">
      <c r="A434">
        <v>428</v>
      </c>
      <c r="B434" t="str">
        <f>"00790199"</f>
        <v>00790199</v>
      </c>
      <c r="C434" t="s">
        <v>8</v>
      </c>
    </row>
    <row r="435" spans="1:3" x14ac:dyDescent="0.25">
      <c r="A435">
        <v>429</v>
      </c>
      <c r="B435" t="str">
        <f>"201601000818"</f>
        <v>201601000818</v>
      </c>
      <c r="C435" t="s">
        <v>7</v>
      </c>
    </row>
    <row r="436" spans="1:3" x14ac:dyDescent="0.25">
      <c r="A436">
        <v>430</v>
      </c>
      <c r="B436" t="str">
        <f>"00714239"</f>
        <v>00714239</v>
      </c>
      <c r="C436" t="s">
        <v>8</v>
      </c>
    </row>
    <row r="437" spans="1:3" x14ac:dyDescent="0.25">
      <c r="A437">
        <v>431</v>
      </c>
      <c r="B437" t="str">
        <f>"00811637"</f>
        <v>00811637</v>
      </c>
      <c r="C437" t="s">
        <v>8</v>
      </c>
    </row>
    <row r="438" spans="1:3" x14ac:dyDescent="0.25">
      <c r="A438">
        <v>432</v>
      </c>
      <c r="B438" t="str">
        <f>"00816588"</f>
        <v>00816588</v>
      </c>
      <c r="C438" t="s">
        <v>7</v>
      </c>
    </row>
    <row r="439" spans="1:3" x14ac:dyDescent="0.25">
      <c r="A439">
        <v>433</v>
      </c>
      <c r="B439" t="str">
        <f>"00817215"</f>
        <v>00817215</v>
      </c>
      <c r="C439" t="s">
        <v>6</v>
      </c>
    </row>
    <row r="440" spans="1:3" x14ac:dyDescent="0.25">
      <c r="A440">
        <v>434</v>
      </c>
      <c r="B440" t="str">
        <f>"00014946"</f>
        <v>00014946</v>
      </c>
      <c r="C440" t="s">
        <v>6</v>
      </c>
    </row>
    <row r="441" spans="1:3" x14ac:dyDescent="0.25">
      <c r="A441">
        <v>435</v>
      </c>
      <c r="B441" t="str">
        <f>"00633200"</f>
        <v>00633200</v>
      </c>
      <c r="C441" t="s">
        <v>8</v>
      </c>
    </row>
    <row r="442" spans="1:3" x14ac:dyDescent="0.25">
      <c r="A442">
        <v>436</v>
      </c>
      <c r="B442" t="str">
        <f>"00737308"</f>
        <v>00737308</v>
      </c>
      <c r="C442" t="s">
        <v>7</v>
      </c>
    </row>
    <row r="443" spans="1:3" x14ac:dyDescent="0.25">
      <c r="A443">
        <v>437</v>
      </c>
      <c r="B443" t="str">
        <f>"00817317"</f>
        <v>00817317</v>
      </c>
      <c r="C443" t="s">
        <v>7</v>
      </c>
    </row>
    <row r="444" spans="1:3" x14ac:dyDescent="0.25">
      <c r="A444">
        <v>438</v>
      </c>
      <c r="B444" t="str">
        <f>"00755890"</f>
        <v>00755890</v>
      </c>
      <c r="C444" t="s">
        <v>7</v>
      </c>
    </row>
    <row r="445" spans="1:3" x14ac:dyDescent="0.25">
      <c r="A445">
        <v>439</v>
      </c>
      <c r="B445" t="str">
        <f>"00817558"</f>
        <v>00817558</v>
      </c>
      <c r="C445" t="s">
        <v>7</v>
      </c>
    </row>
    <row r="446" spans="1:3" x14ac:dyDescent="0.25">
      <c r="A446">
        <v>440</v>
      </c>
      <c r="B446" t="str">
        <f>"201511018304"</f>
        <v>201511018304</v>
      </c>
      <c r="C446" t="s">
        <v>6</v>
      </c>
    </row>
    <row r="447" spans="1:3" x14ac:dyDescent="0.25">
      <c r="A447">
        <v>441</v>
      </c>
      <c r="B447" t="str">
        <f>"00722051"</f>
        <v>00722051</v>
      </c>
      <c r="C447" t="s">
        <v>7</v>
      </c>
    </row>
    <row r="448" spans="1:3" x14ac:dyDescent="0.25">
      <c r="A448">
        <v>442</v>
      </c>
      <c r="B448" t="str">
        <f>"00483953"</f>
        <v>00483953</v>
      </c>
      <c r="C448" t="s">
        <v>7</v>
      </c>
    </row>
    <row r="449" spans="1:3" x14ac:dyDescent="0.25">
      <c r="A449">
        <v>443</v>
      </c>
      <c r="B449" t="str">
        <f>"00818972"</f>
        <v>00818972</v>
      </c>
      <c r="C449" t="s">
        <v>8</v>
      </c>
    </row>
    <row r="450" spans="1:3" x14ac:dyDescent="0.25">
      <c r="A450">
        <v>444</v>
      </c>
      <c r="B450" t="str">
        <f>"00449918"</f>
        <v>00449918</v>
      </c>
      <c r="C450" t="s">
        <v>8</v>
      </c>
    </row>
    <row r="451" spans="1:3" x14ac:dyDescent="0.25">
      <c r="A451">
        <v>445</v>
      </c>
      <c r="B451" t="str">
        <f>"00333981"</f>
        <v>00333981</v>
      </c>
      <c r="C451" t="s">
        <v>7</v>
      </c>
    </row>
    <row r="452" spans="1:3" x14ac:dyDescent="0.25">
      <c r="A452">
        <v>446</v>
      </c>
      <c r="B452" t="str">
        <f>"00254164"</f>
        <v>00254164</v>
      </c>
      <c r="C452" t="s">
        <v>6</v>
      </c>
    </row>
    <row r="453" spans="1:3" x14ac:dyDescent="0.25">
      <c r="A453">
        <v>447</v>
      </c>
      <c r="B453" t="str">
        <f>"00818669"</f>
        <v>00818669</v>
      </c>
      <c r="C453" t="s">
        <v>7</v>
      </c>
    </row>
    <row r="454" spans="1:3" x14ac:dyDescent="0.25">
      <c r="A454">
        <v>448</v>
      </c>
      <c r="B454" t="str">
        <f>"00818781"</f>
        <v>00818781</v>
      </c>
      <c r="C454" t="s">
        <v>8</v>
      </c>
    </row>
    <row r="455" spans="1:3" x14ac:dyDescent="0.25">
      <c r="A455">
        <v>449</v>
      </c>
      <c r="B455" t="str">
        <f>"00818183"</f>
        <v>00818183</v>
      </c>
      <c r="C455" t="s">
        <v>10</v>
      </c>
    </row>
    <row r="456" spans="1:3" x14ac:dyDescent="0.25">
      <c r="A456">
        <v>450</v>
      </c>
      <c r="B456" t="str">
        <f>"00450511"</f>
        <v>00450511</v>
      </c>
      <c r="C456" t="s">
        <v>8</v>
      </c>
    </row>
    <row r="457" spans="1:3" x14ac:dyDescent="0.25">
      <c r="A457">
        <v>451</v>
      </c>
      <c r="B457" t="str">
        <f>"00228940"</f>
        <v>00228940</v>
      </c>
      <c r="C457" t="s">
        <v>7</v>
      </c>
    </row>
    <row r="458" spans="1:3" x14ac:dyDescent="0.25">
      <c r="A458">
        <v>452</v>
      </c>
      <c r="B458" t="str">
        <f>"00161475"</f>
        <v>00161475</v>
      </c>
      <c r="C458" t="s">
        <v>6</v>
      </c>
    </row>
    <row r="459" spans="1:3" x14ac:dyDescent="0.25">
      <c r="A459">
        <v>453</v>
      </c>
      <c r="B459" t="str">
        <f>"201511043189"</f>
        <v>201511043189</v>
      </c>
      <c r="C459" t="s">
        <v>8</v>
      </c>
    </row>
    <row r="460" spans="1:3" x14ac:dyDescent="0.25">
      <c r="A460">
        <v>454</v>
      </c>
      <c r="B460" t="str">
        <f>"00818730"</f>
        <v>00818730</v>
      </c>
      <c r="C460" t="s">
        <v>7</v>
      </c>
    </row>
    <row r="461" spans="1:3" x14ac:dyDescent="0.25">
      <c r="A461">
        <v>455</v>
      </c>
      <c r="B461" t="str">
        <f>"00270100"</f>
        <v>00270100</v>
      </c>
      <c r="C461" t="s">
        <v>7</v>
      </c>
    </row>
    <row r="462" spans="1:3" x14ac:dyDescent="0.25">
      <c r="A462">
        <v>456</v>
      </c>
      <c r="B462" t="str">
        <f>"00701852"</f>
        <v>00701852</v>
      </c>
      <c r="C462" t="s">
        <v>7</v>
      </c>
    </row>
    <row r="463" spans="1:3" x14ac:dyDescent="0.25">
      <c r="A463">
        <v>457</v>
      </c>
      <c r="B463" t="str">
        <f>"00765169"</f>
        <v>00765169</v>
      </c>
      <c r="C463" t="s">
        <v>8</v>
      </c>
    </row>
    <row r="464" spans="1:3" x14ac:dyDescent="0.25">
      <c r="A464">
        <v>458</v>
      </c>
      <c r="B464" t="str">
        <f>"00816195"</f>
        <v>00816195</v>
      </c>
      <c r="C464" t="s">
        <v>8</v>
      </c>
    </row>
    <row r="465" spans="1:3" x14ac:dyDescent="0.25">
      <c r="A465">
        <v>459</v>
      </c>
      <c r="B465" t="str">
        <f>"00469758"</f>
        <v>00469758</v>
      </c>
      <c r="C465" t="s">
        <v>7</v>
      </c>
    </row>
    <row r="466" spans="1:3" x14ac:dyDescent="0.25">
      <c r="A466">
        <v>460</v>
      </c>
      <c r="B466" t="str">
        <f>"00817924"</f>
        <v>00817924</v>
      </c>
      <c r="C466" t="s">
        <v>7</v>
      </c>
    </row>
    <row r="467" spans="1:3" x14ac:dyDescent="0.25">
      <c r="A467">
        <v>461</v>
      </c>
      <c r="B467" t="str">
        <f>"00085712"</f>
        <v>00085712</v>
      </c>
      <c r="C467" t="s">
        <v>8</v>
      </c>
    </row>
    <row r="468" spans="1:3" x14ac:dyDescent="0.25">
      <c r="A468">
        <v>462</v>
      </c>
      <c r="B468" t="str">
        <f>"00737216"</f>
        <v>00737216</v>
      </c>
      <c r="C468" t="s">
        <v>7</v>
      </c>
    </row>
    <row r="469" spans="1:3" x14ac:dyDescent="0.25">
      <c r="A469">
        <v>463</v>
      </c>
      <c r="B469" t="str">
        <f>"00026357"</f>
        <v>00026357</v>
      </c>
      <c r="C469" t="s">
        <v>8</v>
      </c>
    </row>
    <row r="470" spans="1:3" x14ac:dyDescent="0.25">
      <c r="A470">
        <v>464</v>
      </c>
      <c r="B470" t="str">
        <f>"00256142"</f>
        <v>00256142</v>
      </c>
      <c r="C470" t="s">
        <v>6</v>
      </c>
    </row>
    <row r="471" spans="1:3" x14ac:dyDescent="0.25">
      <c r="A471">
        <v>465</v>
      </c>
      <c r="B471" t="str">
        <f>"00816705"</f>
        <v>00816705</v>
      </c>
      <c r="C471" t="s">
        <v>6</v>
      </c>
    </row>
    <row r="472" spans="1:3" x14ac:dyDescent="0.25">
      <c r="A472">
        <v>466</v>
      </c>
      <c r="B472" t="str">
        <f>"00816712"</f>
        <v>00816712</v>
      </c>
      <c r="C472" t="s">
        <v>6</v>
      </c>
    </row>
    <row r="473" spans="1:3" x14ac:dyDescent="0.25">
      <c r="A473">
        <v>467</v>
      </c>
      <c r="B473" t="str">
        <f>"00818138"</f>
        <v>00818138</v>
      </c>
      <c r="C473" t="s">
        <v>10</v>
      </c>
    </row>
    <row r="474" spans="1:3" x14ac:dyDescent="0.25">
      <c r="A474">
        <v>468</v>
      </c>
      <c r="B474" t="str">
        <f>"00440813"</f>
        <v>00440813</v>
      </c>
      <c r="C474" t="s">
        <v>7</v>
      </c>
    </row>
    <row r="475" spans="1:3" x14ac:dyDescent="0.25">
      <c r="A475">
        <v>469</v>
      </c>
      <c r="B475" t="str">
        <f>"00467297"</f>
        <v>00467297</v>
      </c>
      <c r="C475" t="s">
        <v>7</v>
      </c>
    </row>
    <row r="476" spans="1:3" x14ac:dyDescent="0.25">
      <c r="A476">
        <v>470</v>
      </c>
      <c r="B476" t="str">
        <f>"00314492"</f>
        <v>00314492</v>
      </c>
      <c r="C476" t="s">
        <v>7</v>
      </c>
    </row>
    <row r="477" spans="1:3" x14ac:dyDescent="0.25">
      <c r="A477">
        <v>471</v>
      </c>
      <c r="B477" t="str">
        <f>"00810690"</f>
        <v>00810690</v>
      </c>
      <c r="C477" t="s">
        <v>6</v>
      </c>
    </row>
    <row r="478" spans="1:3" x14ac:dyDescent="0.25">
      <c r="A478">
        <v>472</v>
      </c>
      <c r="B478" t="str">
        <f>"00445249"</f>
        <v>00445249</v>
      </c>
      <c r="C478" t="s">
        <v>8</v>
      </c>
    </row>
    <row r="479" spans="1:3" x14ac:dyDescent="0.25">
      <c r="A479">
        <v>473</v>
      </c>
      <c r="B479" t="str">
        <f>"00816151"</f>
        <v>00816151</v>
      </c>
      <c r="C479" t="s">
        <v>10</v>
      </c>
    </row>
    <row r="480" spans="1:3" x14ac:dyDescent="0.25">
      <c r="A480">
        <v>474</v>
      </c>
      <c r="B480" t="str">
        <f>"201511010785"</f>
        <v>201511010785</v>
      </c>
      <c r="C480" t="s">
        <v>7</v>
      </c>
    </row>
    <row r="481" spans="1:3" x14ac:dyDescent="0.25">
      <c r="A481">
        <v>475</v>
      </c>
      <c r="B481" t="str">
        <f>"00015762"</f>
        <v>00015762</v>
      </c>
      <c r="C481" t="s">
        <v>8</v>
      </c>
    </row>
    <row r="482" spans="1:3" x14ac:dyDescent="0.25">
      <c r="A482">
        <v>476</v>
      </c>
      <c r="B482" t="str">
        <f>"00817566"</f>
        <v>00817566</v>
      </c>
      <c r="C482" t="s">
        <v>8</v>
      </c>
    </row>
    <row r="483" spans="1:3" x14ac:dyDescent="0.25">
      <c r="A483">
        <v>477</v>
      </c>
      <c r="B483" t="str">
        <f>"00554426"</f>
        <v>00554426</v>
      </c>
      <c r="C483" t="str">
        <f>"011"</f>
        <v>011</v>
      </c>
    </row>
    <row r="484" spans="1:3" x14ac:dyDescent="0.25">
      <c r="A484">
        <v>478</v>
      </c>
      <c r="B484" t="str">
        <f>"00457205"</f>
        <v>00457205</v>
      </c>
      <c r="C484" t="s">
        <v>7</v>
      </c>
    </row>
    <row r="485" spans="1:3" x14ac:dyDescent="0.25">
      <c r="A485">
        <v>479</v>
      </c>
      <c r="B485" t="str">
        <f>"201406000135"</f>
        <v>201406000135</v>
      </c>
      <c r="C485" t="s">
        <v>6</v>
      </c>
    </row>
    <row r="486" spans="1:3" x14ac:dyDescent="0.25">
      <c r="A486">
        <v>480</v>
      </c>
      <c r="B486" t="str">
        <f>"00806986"</f>
        <v>00806986</v>
      </c>
      <c r="C486" t="s">
        <v>7</v>
      </c>
    </row>
    <row r="487" spans="1:3" x14ac:dyDescent="0.25">
      <c r="A487">
        <v>481</v>
      </c>
      <c r="B487" t="str">
        <f>"00233168"</f>
        <v>00233168</v>
      </c>
      <c r="C487" t="s">
        <v>6</v>
      </c>
    </row>
    <row r="488" spans="1:3" x14ac:dyDescent="0.25">
      <c r="A488">
        <v>482</v>
      </c>
      <c r="B488" t="str">
        <f>"00370244"</f>
        <v>00370244</v>
      </c>
      <c r="C488" t="s">
        <v>7</v>
      </c>
    </row>
    <row r="489" spans="1:3" x14ac:dyDescent="0.25">
      <c r="A489">
        <v>483</v>
      </c>
      <c r="B489" t="str">
        <f>"00803556"</f>
        <v>00803556</v>
      </c>
      <c r="C489" t="s">
        <v>7</v>
      </c>
    </row>
    <row r="490" spans="1:3" x14ac:dyDescent="0.25">
      <c r="A490">
        <v>484</v>
      </c>
      <c r="B490" t="str">
        <f>"00818251"</f>
        <v>00818251</v>
      </c>
      <c r="C490" t="s">
        <v>7</v>
      </c>
    </row>
    <row r="491" spans="1:3" x14ac:dyDescent="0.25">
      <c r="A491">
        <v>485</v>
      </c>
      <c r="B491" t="str">
        <f>"00818333"</f>
        <v>00818333</v>
      </c>
      <c r="C491" t="s">
        <v>8</v>
      </c>
    </row>
    <row r="492" spans="1:3" x14ac:dyDescent="0.25">
      <c r="A492">
        <v>486</v>
      </c>
      <c r="B492" t="str">
        <f>"00802226"</f>
        <v>00802226</v>
      </c>
      <c r="C492" t="s">
        <v>7</v>
      </c>
    </row>
    <row r="493" spans="1:3" x14ac:dyDescent="0.25">
      <c r="A493">
        <v>487</v>
      </c>
      <c r="B493" t="str">
        <f>"00701484"</f>
        <v>00701484</v>
      </c>
      <c r="C493" t="s">
        <v>7</v>
      </c>
    </row>
    <row r="494" spans="1:3" x14ac:dyDescent="0.25">
      <c r="A494">
        <v>488</v>
      </c>
      <c r="B494" t="str">
        <f>"00819312"</f>
        <v>00819312</v>
      </c>
      <c r="C494" t="s">
        <v>7</v>
      </c>
    </row>
    <row r="495" spans="1:3" x14ac:dyDescent="0.25">
      <c r="A495">
        <v>489</v>
      </c>
      <c r="B495" t="str">
        <f>"00796470"</f>
        <v>00796470</v>
      </c>
      <c r="C495" t="s">
        <v>7</v>
      </c>
    </row>
    <row r="496" spans="1:3" x14ac:dyDescent="0.25">
      <c r="A496">
        <v>490</v>
      </c>
      <c r="B496" t="str">
        <f>"00153410"</f>
        <v>00153410</v>
      </c>
      <c r="C496" t="s">
        <v>8</v>
      </c>
    </row>
    <row r="497" spans="1:3" x14ac:dyDescent="0.25">
      <c r="A497">
        <v>491</v>
      </c>
      <c r="B497" t="str">
        <f>"00028706"</f>
        <v>00028706</v>
      </c>
      <c r="C497" t="s">
        <v>7</v>
      </c>
    </row>
    <row r="498" spans="1:3" x14ac:dyDescent="0.25">
      <c r="A498">
        <v>492</v>
      </c>
      <c r="B498" t="str">
        <f>"201504000960"</f>
        <v>201504000960</v>
      </c>
      <c r="C498" t="s">
        <v>11</v>
      </c>
    </row>
    <row r="499" spans="1:3" x14ac:dyDescent="0.25">
      <c r="A499">
        <v>493</v>
      </c>
      <c r="B499" t="str">
        <f>"00498622"</f>
        <v>00498622</v>
      </c>
      <c r="C499" t="s">
        <v>8</v>
      </c>
    </row>
    <row r="500" spans="1:3" x14ac:dyDescent="0.25">
      <c r="A500">
        <v>494</v>
      </c>
      <c r="B500" t="str">
        <f>"00819172"</f>
        <v>00819172</v>
      </c>
      <c r="C500" t="s">
        <v>7</v>
      </c>
    </row>
    <row r="501" spans="1:3" x14ac:dyDescent="0.25">
      <c r="A501">
        <v>495</v>
      </c>
      <c r="B501" t="str">
        <f>"00786091"</f>
        <v>00786091</v>
      </c>
      <c r="C501" t="s">
        <v>10</v>
      </c>
    </row>
    <row r="502" spans="1:3" x14ac:dyDescent="0.25">
      <c r="A502">
        <v>496</v>
      </c>
      <c r="B502" t="str">
        <f>"00816544"</f>
        <v>00816544</v>
      </c>
      <c r="C502" t="s">
        <v>7</v>
      </c>
    </row>
    <row r="503" spans="1:3" x14ac:dyDescent="0.25">
      <c r="A503">
        <v>497</v>
      </c>
      <c r="B503" t="str">
        <f>"00306522"</f>
        <v>00306522</v>
      </c>
      <c r="C503" t="s">
        <v>11</v>
      </c>
    </row>
    <row r="504" spans="1:3" x14ac:dyDescent="0.25">
      <c r="A504">
        <v>498</v>
      </c>
      <c r="B504" t="str">
        <f>"00555913"</f>
        <v>00555913</v>
      </c>
      <c r="C504" t="s">
        <v>11</v>
      </c>
    </row>
    <row r="505" spans="1:3" x14ac:dyDescent="0.25">
      <c r="A505">
        <v>499</v>
      </c>
      <c r="B505" t="str">
        <f>"00216509"</f>
        <v>00216509</v>
      </c>
      <c r="C505" t="s">
        <v>6</v>
      </c>
    </row>
    <row r="506" spans="1:3" x14ac:dyDescent="0.25">
      <c r="A506">
        <v>500</v>
      </c>
      <c r="B506" t="str">
        <f>"201411001216"</f>
        <v>201411001216</v>
      </c>
      <c r="C506" t="s">
        <v>6</v>
      </c>
    </row>
    <row r="507" spans="1:3" x14ac:dyDescent="0.25">
      <c r="A507">
        <v>501</v>
      </c>
      <c r="B507" t="str">
        <f>"00555355"</f>
        <v>00555355</v>
      </c>
      <c r="C507" t="s">
        <v>7</v>
      </c>
    </row>
    <row r="508" spans="1:3" x14ac:dyDescent="0.25">
      <c r="A508">
        <v>502</v>
      </c>
      <c r="B508" t="str">
        <f>"00810453"</f>
        <v>00810453</v>
      </c>
      <c r="C508" t="s">
        <v>8</v>
      </c>
    </row>
    <row r="509" spans="1:3" x14ac:dyDescent="0.25">
      <c r="A509">
        <v>503</v>
      </c>
      <c r="B509" t="str">
        <f>"00496440"</f>
        <v>00496440</v>
      </c>
      <c r="C509" t="s">
        <v>7</v>
      </c>
    </row>
    <row r="510" spans="1:3" x14ac:dyDescent="0.25">
      <c r="A510">
        <v>504</v>
      </c>
      <c r="B510" t="str">
        <f>"00776469"</f>
        <v>00776469</v>
      </c>
      <c r="C510" t="s">
        <v>7</v>
      </c>
    </row>
    <row r="511" spans="1:3" x14ac:dyDescent="0.25">
      <c r="A511">
        <v>505</v>
      </c>
      <c r="B511" t="str">
        <f>"00263577"</f>
        <v>00263577</v>
      </c>
      <c r="C511" t="s">
        <v>8</v>
      </c>
    </row>
    <row r="512" spans="1:3" x14ac:dyDescent="0.25">
      <c r="A512">
        <v>506</v>
      </c>
      <c r="B512" t="str">
        <f>"00817044"</f>
        <v>00817044</v>
      </c>
      <c r="C512" t="s">
        <v>7</v>
      </c>
    </row>
    <row r="513" spans="1:3" x14ac:dyDescent="0.25">
      <c r="A513">
        <v>507</v>
      </c>
      <c r="B513" t="str">
        <f>"00335534"</f>
        <v>00335534</v>
      </c>
      <c r="C513" t="s">
        <v>6</v>
      </c>
    </row>
    <row r="514" spans="1:3" x14ac:dyDescent="0.25">
      <c r="A514">
        <v>508</v>
      </c>
      <c r="B514" t="str">
        <f>"00446973"</f>
        <v>00446973</v>
      </c>
      <c r="C514" t="s">
        <v>7</v>
      </c>
    </row>
    <row r="515" spans="1:3" x14ac:dyDescent="0.25">
      <c r="A515">
        <v>509</v>
      </c>
      <c r="B515" t="str">
        <f>"00817150"</f>
        <v>00817150</v>
      </c>
      <c r="C515" t="s">
        <v>6</v>
      </c>
    </row>
    <row r="516" spans="1:3" x14ac:dyDescent="0.25">
      <c r="A516">
        <v>510</v>
      </c>
      <c r="B516" t="str">
        <f>"201507000248"</f>
        <v>201507000248</v>
      </c>
      <c r="C516" t="s">
        <v>7</v>
      </c>
    </row>
    <row r="517" spans="1:3" x14ac:dyDescent="0.25">
      <c r="A517">
        <v>511</v>
      </c>
      <c r="B517" t="str">
        <f>"00619672"</f>
        <v>00619672</v>
      </c>
      <c r="C517" t="s">
        <v>7</v>
      </c>
    </row>
    <row r="518" spans="1:3" x14ac:dyDescent="0.25">
      <c r="A518">
        <v>512</v>
      </c>
      <c r="B518" t="str">
        <f>"00791228"</f>
        <v>00791228</v>
      </c>
      <c r="C518" t="s">
        <v>8</v>
      </c>
    </row>
    <row r="519" spans="1:3" x14ac:dyDescent="0.25">
      <c r="A519">
        <v>513</v>
      </c>
      <c r="B519" t="str">
        <f>"00446702"</f>
        <v>00446702</v>
      </c>
      <c r="C519" t="s">
        <v>7</v>
      </c>
    </row>
    <row r="520" spans="1:3" x14ac:dyDescent="0.25">
      <c r="A520">
        <v>514</v>
      </c>
      <c r="B520" t="str">
        <f>"00817118"</f>
        <v>00817118</v>
      </c>
      <c r="C520" t="s">
        <v>7</v>
      </c>
    </row>
    <row r="521" spans="1:3" x14ac:dyDescent="0.25">
      <c r="A521">
        <v>515</v>
      </c>
      <c r="B521" t="str">
        <f>"00018900"</f>
        <v>00018900</v>
      </c>
      <c r="C521" t="s">
        <v>7</v>
      </c>
    </row>
    <row r="522" spans="1:3" x14ac:dyDescent="0.25">
      <c r="A522">
        <v>516</v>
      </c>
      <c r="B522" t="str">
        <f>"00818458"</f>
        <v>00818458</v>
      </c>
      <c r="C522" t="s">
        <v>10</v>
      </c>
    </row>
    <row r="523" spans="1:3" x14ac:dyDescent="0.25">
      <c r="A523">
        <v>517</v>
      </c>
      <c r="B523" t="str">
        <f>"00458350"</f>
        <v>00458350</v>
      </c>
      <c r="C523" t="s">
        <v>10</v>
      </c>
    </row>
    <row r="524" spans="1:3" x14ac:dyDescent="0.25">
      <c r="A524">
        <v>518</v>
      </c>
      <c r="B524" t="str">
        <f>"00818544"</f>
        <v>00818544</v>
      </c>
      <c r="C524" t="s">
        <v>8</v>
      </c>
    </row>
    <row r="525" spans="1:3" x14ac:dyDescent="0.25">
      <c r="A525">
        <v>519</v>
      </c>
      <c r="B525" t="str">
        <f>"00447219"</f>
        <v>00447219</v>
      </c>
      <c r="C525" t="s">
        <v>7</v>
      </c>
    </row>
    <row r="526" spans="1:3" x14ac:dyDescent="0.25">
      <c r="A526">
        <v>520</v>
      </c>
      <c r="B526" t="str">
        <f>"00238691"</f>
        <v>00238691</v>
      </c>
      <c r="C526" t="s">
        <v>7</v>
      </c>
    </row>
    <row r="527" spans="1:3" x14ac:dyDescent="0.25">
      <c r="A527">
        <v>521</v>
      </c>
      <c r="B527" t="str">
        <f>"00692075"</f>
        <v>00692075</v>
      </c>
      <c r="C527" t="s">
        <v>7</v>
      </c>
    </row>
    <row r="528" spans="1:3" x14ac:dyDescent="0.25">
      <c r="A528">
        <v>522</v>
      </c>
      <c r="B528" t="str">
        <f>"00817697"</f>
        <v>00817697</v>
      </c>
      <c r="C528" t="s">
        <v>8</v>
      </c>
    </row>
    <row r="529" spans="1:3" x14ac:dyDescent="0.25">
      <c r="A529">
        <v>523</v>
      </c>
      <c r="B529" t="str">
        <f>"00792568"</f>
        <v>00792568</v>
      </c>
      <c r="C529" t="s">
        <v>8</v>
      </c>
    </row>
    <row r="530" spans="1:3" x14ac:dyDescent="0.25">
      <c r="A530">
        <v>524</v>
      </c>
      <c r="B530" t="str">
        <f>"00484514"</f>
        <v>00484514</v>
      </c>
      <c r="C530" t="s">
        <v>8</v>
      </c>
    </row>
    <row r="531" spans="1:3" x14ac:dyDescent="0.25">
      <c r="A531">
        <v>525</v>
      </c>
      <c r="B531" t="str">
        <f>"00817726"</f>
        <v>00817726</v>
      </c>
      <c r="C531" t="s">
        <v>8</v>
      </c>
    </row>
    <row r="532" spans="1:3" x14ac:dyDescent="0.25">
      <c r="A532">
        <v>526</v>
      </c>
      <c r="B532" t="str">
        <f>"201401001126"</f>
        <v>201401001126</v>
      </c>
      <c r="C532" t="s">
        <v>6</v>
      </c>
    </row>
    <row r="533" spans="1:3" x14ac:dyDescent="0.25">
      <c r="A533">
        <v>527</v>
      </c>
      <c r="B533" t="str">
        <f>"00753089"</f>
        <v>00753089</v>
      </c>
      <c r="C533" t="s">
        <v>7</v>
      </c>
    </row>
    <row r="534" spans="1:3" x14ac:dyDescent="0.25">
      <c r="A534">
        <v>528</v>
      </c>
      <c r="B534" t="str">
        <f>"00817902"</f>
        <v>00817902</v>
      </c>
      <c r="C534" t="s">
        <v>7</v>
      </c>
    </row>
    <row r="535" spans="1:3" x14ac:dyDescent="0.25">
      <c r="A535">
        <v>529</v>
      </c>
      <c r="B535" t="str">
        <f>"00109863"</f>
        <v>00109863</v>
      </c>
      <c r="C535" t="s">
        <v>7</v>
      </c>
    </row>
    <row r="536" spans="1:3" x14ac:dyDescent="0.25">
      <c r="A536">
        <v>530</v>
      </c>
      <c r="B536" t="str">
        <f>"00743664"</f>
        <v>00743664</v>
      </c>
      <c r="C536" t="s">
        <v>8</v>
      </c>
    </row>
    <row r="537" spans="1:3" x14ac:dyDescent="0.25">
      <c r="A537">
        <v>531</v>
      </c>
      <c r="B537" t="str">
        <f>"00443461"</f>
        <v>00443461</v>
      </c>
      <c r="C537" t="s">
        <v>6</v>
      </c>
    </row>
    <row r="538" spans="1:3" x14ac:dyDescent="0.25">
      <c r="A538">
        <v>532</v>
      </c>
      <c r="B538" t="str">
        <f>"00141261"</f>
        <v>00141261</v>
      </c>
      <c r="C538" t="s">
        <v>11</v>
      </c>
    </row>
    <row r="539" spans="1:3" x14ac:dyDescent="0.25">
      <c r="A539">
        <v>533</v>
      </c>
      <c r="B539" t="str">
        <f>"00220742"</f>
        <v>00220742</v>
      </c>
      <c r="C539" t="s">
        <v>7</v>
      </c>
    </row>
    <row r="540" spans="1:3" x14ac:dyDescent="0.25">
      <c r="A540">
        <v>534</v>
      </c>
      <c r="B540" t="str">
        <f>"00818742"</f>
        <v>00818742</v>
      </c>
      <c r="C540" t="s">
        <v>8</v>
      </c>
    </row>
    <row r="541" spans="1:3" x14ac:dyDescent="0.25">
      <c r="A541">
        <v>535</v>
      </c>
      <c r="B541" t="str">
        <f>"00819080"</f>
        <v>00819080</v>
      </c>
      <c r="C541" t="s">
        <v>8</v>
      </c>
    </row>
    <row r="542" spans="1:3" x14ac:dyDescent="0.25">
      <c r="A542">
        <v>536</v>
      </c>
      <c r="B542" t="str">
        <f>"00597902"</f>
        <v>00597902</v>
      </c>
      <c r="C542" t="s">
        <v>7</v>
      </c>
    </row>
    <row r="543" spans="1:3" x14ac:dyDescent="0.25">
      <c r="A543">
        <v>537</v>
      </c>
      <c r="B543" t="str">
        <f>"00818847"</f>
        <v>00818847</v>
      </c>
      <c r="C543" t="s">
        <v>7</v>
      </c>
    </row>
    <row r="544" spans="1:3" x14ac:dyDescent="0.25">
      <c r="A544">
        <v>538</v>
      </c>
      <c r="B544" t="str">
        <f>"00819220"</f>
        <v>00819220</v>
      </c>
      <c r="C544" t="s">
        <v>7</v>
      </c>
    </row>
    <row r="545" spans="1:3" x14ac:dyDescent="0.25">
      <c r="A545">
        <v>539</v>
      </c>
      <c r="B545" t="str">
        <f>"00607469"</f>
        <v>00607469</v>
      </c>
      <c r="C545" t="s">
        <v>8</v>
      </c>
    </row>
    <row r="546" spans="1:3" x14ac:dyDescent="0.25">
      <c r="A546">
        <v>540</v>
      </c>
      <c r="B546" t="str">
        <f>"00742276"</f>
        <v>00742276</v>
      </c>
      <c r="C546" t="s">
        <v>10</v>
      </c>
    </row>
    <row r="547" spans="1:3" x14ac:dyDescent="0.25">
      <c r="A547">
        <v>541</v>
      </c>
      <c r="B547" t="str">
        <f>"00445689"</f>
        <v>00445689</v>
      </c>
      <c r="C547" t="s">
        <v>7</v>
      </c>
    </row>
    <row r="548" spans="1:3" x14ac:dyDescent="0.25">
      <c r="A548">
        <v>542</v>
      </c>
      <c r="B548" t="str">
        <f>"00818128"</f>
        <v>00818128</v>
      </c>
      <c r="C548" t="s">
        <v>7</v>
      </c>
    </row>
    <row r="549" spans="1:3" x14ac:dyDescent="0.25">
      <c r="A549">
        <v>543</v>
      </c>
      <c r="B549" t="str">
        <f>"201504000412"</f>
        <v>201504000412</v>
      </c>
      <c r="C549" t="s">
        <v>7</v>
      </c>
    </row>
    <row r="550" spans="1:3" x14ac:dyDescent="0.25">
      <c r="A550">
        <v>544</v>
      </c>
      <c r="B550" t="str">
        <f>"201507003803"</f>
        <v>201507003803</v>
      </c>
      <c r="C550" t="s">
        <v>6</v>
      </c>
    </row>
    <row r="551" spans="1:3" x14ac:dyDescent="0.25">
      <c r="A551">
        <v>545</v>
      </c>
      <c r="B551" t="str">
        <f>"00779954"</f>
        <v>00779954</v>
      </c>
      <c r="C551" t="s">
        <v>8</v>
      </c>
    </row>
    <row r="552" spans="1:3" x14ac:dyDescent="0.25">
      <c r="A552">
        <v>546</v>
      </c>
      <c r="B552" t="str">
        <f>"00550130"</f>
        <v>00550130</v>
      </c>
      <c r="C552" t="s">
        <v>7</v>
      </c>
    </row>
    <row r="553" spans="1:3" x14ac:dyDescent="0.25">
      <c r="A553">
        <v>547</v>
      </c>
      <c r="B553" t="str">
        <f>"00819075"</f>
        <v>00819075</v>
      </c>
      <c r="C553" t="s">
        <v>8</v>
      </c>
    </row>
    <row r="554" spans="1:3" x14ac:dyDescent="0.25">
      <c r="A554">
        <v>548</v>
      </c>
      <c r="B554" t="str">
        <f>"00818803"</f>
        <v>00818803</v>
      </c>
      <c r="C554" t="s">
        <v>7</v>
      </c>
    </row>
    <row r="555" spans="1:3" x14ac:dyDescent="0.25">
      <c r="A555">
        <v>549</v>
      </c>
      <c r="B555" t="str">
        <f>"00816519"</f>
        <v>00816519</v>
      </c>
      <c r="C555" t="s">
        <v>8</v>
      </c>
    </row>
    <row r="556" spans="1:3" x14ac:dyDescent="0.25">
      <c r="A556">
        <v>550</v>
      </c>
      <c r="B556" t="str">
        <f>"00806371"</f>
        <v>00806371</v>
      </c>
      <c r="C556" t="s">
        <v>10</v>
      </c>
    </row>
    <row r="557" spans="1:3" x14ac:dyDescent="0.25">
      <c r="A557">
        <v>551</v>
      </c>
      <c r="B557" t="str">
        <f>"00247264"</f>
        <v>00247264</v>
      </c>
      <c r="C557" t="s">
        <v>8</v>
      </c>
    </row>
    <row r="558" spans="1:3" x14ac:dyDescent="0.25">
      <c r="A558">
        <v>552</v>
      </c>
      <c r="B558" t="str">
        <f>"00201680"</f>
        <v>00201680</v>
      </c>
      <c r="C558" t="s">
        <v>6</v>
      </c>
    </row>
    <row r="559" spans="1:3" x14ac:dyDescent="0.25">
      <c r="A559">
        <v>553</v>
      </c>
      <c r="B559" t="str">
        <f>"00790923"</f>
        <v>00790923</v>
      </c>
      <c r="C559" t="s">
        <v>6</v>
      </c>
    </row>
    <row r="560" spans="1:3" x14ac:dyDescent="0.25">
      <c r="A560">
        <v>554</v>
      </c>
      <c r="B560" t="str">
        <f>"00817602"</f>
        <v>00817602</v>
      </c>
      <c r="C560" t="s">
        <v>7</v>
      </c>
    </row>
    <row r="561" spans="1:3" x14ac:dyDescent="0.25">
      <c r="A561">
        <v>555</v>
      </c>
      <c r="B561" t="str">
        <f>"00198656"</f>
        <v>00198656</v>
      </c>
      <c r="C561" t="s">
        <v>8</v>
      </c>
    </row>
    <row r="562" spans="1:3" x14ac:dyDescent="0.25">
      <c r="A562">
        <v>556</v>
      </c>
      <c r="B562" t="str">
        <f>"00817169"</f>
        <v>00817169</v>
      </c>
      <c r="C562" t="s">
        <v>7</v>
      </c>
    </row>
    <row r="563" spans="1:3" x14ac:dyDescent="0.25">
      <c r="A563">
        <v>557</v>
      </c>
      <c r="B563" t="str">
        <f>"00397818"</f>
        <v>00397818</v>
      </c>
      <c r="C563" t="s">
        <v>8</v>
      </c>
    </row>
    <row r="564" spans="1:3" x14ac:dyDescent="0.25">
      <c r="A564">
        <v>558</v>
      </c>
      <c r="B564" t="str">
        <f>"00815858"</f>
        <v>00815858</v>
      </c>
      <c r="C564" t="s">
        <v>7</v>
      </c>
    </row>
    <row r="565" spans="1:3" x14ac:dyDescent="0.25">
      <c r="A565">
        <v>559</v>
      </c>
      <c r="B565" t="str">
        <f>"00817394"</f>
        <v>00817394</v>
      </c>
      <c r="C565" t="s">
        <v>7</v>
      </c>
    </row>
    <row r="566" spans="1:3" x14ac:dyDescent="0.25">
      <c r="A566">
        <v>560</v>
      </c>
      <c r="B566" t="str">
        <f>"00817932"</f>
        <v>00817932</v>
      </c>
      <c r="C566" t="s">
        <v>10</v>
      </c>
    </row>
    <row r="567" spans="1:3" x14ac:dyDescent="0.25">
      <c r="A567">
        <v>561</v>
      </c>
      <c r="B567" t="str">
        <f>"00246072"</f>
        <v>00246072</v>
      </c>
      <c r="C567" t="s">
        <v>6</v>
      </c>
    </row>
    <row r="568" spans="1:3" x14ac:dyDescent="0.25">
      <c r="A568">
        <v>562</v>
      </c>
      <c r="B568" t="str">
        <f>"00149655"</f>
        <v>00149655</v>
      </c>
      <c r="C568" t="s">
        <v>8</v>
      </c>
    </row>
    <row r="569" spans="1:3" x14ac:dyDescent="0.25">
      <c r="A569">
        <v>563</v>
      </c>
      <c r="B569" t="str">
        <f>"201502003008"</f>
        <v>201502003008</v>
      </c>
      <c r="C569" t="s">
        <v>6</v>
      </c>
    </row>
    <row r="570" spans="1:3" x14ac:dyDescent="0.25">
      <c r="A570">
        <v>564</v>
      </c>
      <c r="B570" t="str">
        <f>"201507002650"</f>
        <v>201507002650</v>
      </c>
      <c r="C570" t="s">
        <v>7</v>
      </c>
    </row>
    <row r="571" spans="1:3" x14ac:dyDescent="0.25">
      <c r="A571">
        <v>565</v>
      </c>
      <c r="B571" t="str">
        <f>"00817175"</f>
        <v>00817175</v>
      </c>
      <c r="C571" t="s">
        <v>7</v>
      </c>
    </row>
    <row r="572" spans="1:3" x14ac:dyDescent="0.25">
      <c r="A572">
        <v>566</v>
      </c>
      <c r="B572" t="str">
        <f>"00493216"</f>
        <v>00493216</v>
      </c>
      <c r="C572" t="s">
        <v>7</v>
      </c>
    </row>
    <row r="573" spans="1:3" x14ac:dyDescent="0.25">
      <c r="A573">
        <v>567</v>
      </c>
      <c r="B573" t="str">
        <f>"00441289"</f>
        <v>00441289</v>
      </c>
      <c r="C573" t="s">
        <v>7</v>
      </c>
    </row>
    <row r="574" spans="1:3" x14ac:dyDescent="0.25">
      <c r="A574">
        <v>568</v>
      </c>
      <c r="B574" t="str">
        <f>"00815394"</f>
        <v>00815394</v>
      </c>
      <c r="C574" t="s">
        <v>8</v>
      </c>
    </row>
    <row r="575" spans="1:3" x14ac:dyDescent="0.25">
      <c r="A575">
        <v>569</v>
      </c>
      <c r="B575" t="str">
        <f>"00818926"</f>
        <v>00818926</v>
      </c>
      <c r="C575" t="s">
        <v>8</v>
      </c>
    </row>
    <row r="576" spans="1:3" x14ac:dyDescent="0.25">
      <c r="A576">
        <v>570</v>
      </c>
      <c r="B576" t="str">
        <f>"00816265"</f>
        <v>00816265</v>
      </c>
      <c r="C576" t="str">
        <f>"011"</f>
        <v>011</v>
      </c>
    </row>
    <row r="577" spans="1:3" x14ac:dyDescent="0.25">
      <c r="A577">
        <v>571</v>
      </c>
      <c r="B577" t="str">
        <f>"00817408"</f>
        <v>00817408</v>
      </c>
      <c r="C577" t="s">
        <v>7</v>
      </c>
    </row>
    <row r="578" spans="1:3" x14ac:dyDescent="0.25">
      <c r="A578">
        <v>572</v>
      </c>
      <c r="B578" t="str">
        <f>"00008677"</f>
        <v>00008677</v>
      </c>
      <c r="C578" t="s">
        <v>7</v>
      </c>
    </row>
    <row r="579" spans="1:3" x14ac:dyDescent="0.25">
      <c r="A579">
        <v>573</v>
      </c>
      <c r="B579" t="str">
        <f>"00817555"</f>
        <v>00817555</v>
      </c>
      <c r="C579" t="s">
        <v>8</v>
      </c>
    </row>
    <row r="580" spans="1:3" x14ac:dyDescent="0.25">
      <c r="A580">
        <v>574</v>
      </c>
      <c r="B580" t="str">
        <f>"00667666"</f>
        <v>00667666</v>
      </c>
      <c r="C580" t="s">
        <v>7</v>
      </c>
    </row>
    <row r="581" spans="1:3" x14ac:dyDescent="0.25">
      <c r="A581">
        <v>575</v>
      </c>
      <c r="B581" t="str">
        <f>"00773290"</f>
        <v>00773290</v>
      </c>
      <c r="C581" t="s">
        <v>7</v>
      </c>
    </row>
    <row r="582" spans="1:3" x14ac:dyDescent="0.25">
      <c r="A582">
        <v>576</v>
      </c>
      <c r="B582" t="str">
        <f>"00548424"</f>
        <v>00548424</v>
      </c>
      <c r="C582" t="s">
        <v>6</v>
      </c>
    </row>
    <row r="583" spans="1:3" x14ac:dyDescent="0.25">
      <c r="A583">
        <v>577</v>
      </c>
      <c r="B583" t="str">
        <f>"00266334"</f>
        <v>00266334</v>
      </c>
      <c r="C583" t="s">
        <v>6</v>
      </c>
    </row>
    <row r="584" spans="1:3" x14ac:dyDescent="0.25">
      <c r="A584">
        <v>578</v>
      </c>
      <c r="B584" t="str">
        <f>"00818858"</f>
        <v>00818858</v>
      </c>
      <c r="C584" t="s">
        <v>7</v>
      </c>
    </row>
    <row r="585" spans="1:3" x14ac:dyDescent="0.25">
      <c r="A585">
        <v>579</v>
      </c>
      <c r="B585" t="str">
        <f>"00816562"</f>
        <v>00816562</v>
      </c>
      <c r="C585" t="s">
        <v>10</v>
      </c>
    </row>
    <row r="586" spans="1:3" x14ac:dyDescent="0.25">
      <c r="A586">
        <v>580</v>
      </c>
      <c r="B586" t="str">
        <f>"00815771"</f>
        <v>00815771</v>
      </c>
      <c r="C586" t="s">
        <v>8</v>
      </c>
    </row>
    <row r="587" spans="1:3" x14ac:dyDescent="0.25">
      <c r="A587">
        <v>581</v>
      </c>
      <c r="B587" t="str">
        <f>"00228607"</f>
        <v>00228607</v>
      </c>
      <c r="C587" t="s">
        <v>6</v>
      </c>
    </row>
    <row r="588" spans="1:3" x14ac:dyDescent="0.25">
      <c r="A588">
        <v>582</v>
      </c>
      <c r="B588" t="str">
        <f>"00426124"</f>
        <v>00426124</v>
      </c>
      <c r="C588" t="s">
        <v>7</v>
      </c>
    </row>
    <row r="589" spans="1:3" x14ac:dyDescent="0.25">
      <c r="A589">
        <v>583</v>
      </c>
      <c r="B589" t="str">
        <f>"00374957"</f>
        <v>00374957</v>
      </c>
      <c r="C589" t="s">
        <v>7</v>
      </c>
    </row>
    <row r="590" spans="1:3" x14ac:dyDescent="0.25">
      <c r="A590">
        <v>584</v>
      </c>
      <c r="B590" t="str">
        <f>"00446132"</f>
        <v>00446132</v>
      </c>
      <c r="C590" t="s">
        <v>6</v>
      </c>
    </row>
    <row r="591" spans="1:3" x14ac:dyDescent="0.25">
      <c r="A591">
        <v>585</v>
      </c>
      <c r="B591" t="str">
        <f>"00819016"</f>
        <v>00819016</v>
      </c>
      <c r="C591" t="s">
        <v>6</v>
      </c>
    </row>
    <row r="592" spans="1:3" x14ac:dyDescent="0.25">
      <c r="A592">
        <v>586</v>
      </c>
      <c r="B592" t="str">
        <f>"00752119"</f>
        <v>00752119</v>
      </c>
      <c r="C592" t="s">
        <v>7</v>
      </c>
    </row>
    <row r="593" spans="1:3" x14ac:dyDescent="0.25">
      <c r="A593">
        <v>587</v>
      </c>
      <c r="B593" t="str">
        <f>"00816157"</f>
        <v>00816157</v>
      </c>
      <c r="C593" t="s">
        <v>7</v>
      </c>
    </row>
    <row r="594" spans="1:3" x14ac:dyDescent="0.25">
      <c r="A594">
        <v>588</v>
      </c>
      <c r="B594" t="str">
        <f>"00400253"</f>
        <v>00400253</v>
      </c>
      <c r="C594" t="s">
        <v>7</v>
      </c>
    </row>
    <row r="595" spans="1:3" x14ac:dyDescent="0.25">
      <c r="A595">
        <v>589</v>
      </c>
      <c r="B595" t="str">
        <f>"00818267"</f>
        <v>00818267</v>
      </c>
      <c r="C595" t="s">
        <v>8</v>
      </c>
    </row>
    <row r="596" spans="1:3" x14ac:dyDescent="0.25">
      <c r="A596">
        <v>590</v>
      </c>
      <c r="B596" t="str">
        <f>"00238943"</f>
        <v>00238943</v>
      </c>
      <c r="C596" t="s">
        <v>6</v>
      </c>
    </row>
    <row r="597" spans="1:3" x14ac:dyDescent="0.25">
      <c r="A597">
        <v>591</v>
      </c>
      <c r="B597" t="str">
        <f>"00658209"</f>
        <v>00658209</v>
      </c>
      <c r="C597" t="s">
        <v>8</v>
      </c>
    </row>
    <row r="598" spans="1:3" x14ac:dyDescent="0.25">
      <c r="A598">
        <v>592</v>
      </c>
      <c r="B598" t="str">
        <f>"00446310"</f>
        <v>00446310</v>
      </c>
      <c r="C598" t="s">
        <v>7</v>
      </c>
    </row>
    <row r="599" spans="1:3" x14ac:dyDescent="0.25">
      <c r="A599">
        <v>593</v>
      </c>
      <c r="B599" t="str">
        <f>"00691279"</f>
        <v>00691279</v>
      </c>
      <c r="C599" t="s">
        <v>11</v>
      </c>
    </row>
    <row r="600" spans="1:3" x14ac:dyDescent="0.25">
      <c r="A600">
        <v>594</v>
      </c>
      <c r="B600" t="str">
        <f>"00817432"</f>
        <v>00817432</v>
      </c>
      <c r="C600" t="s">
        <v>7</v>
      </c>
    </row>
    <row r="601" spans="1:3" x14ac:dyDescent="0.25">
      <c r="A601">
        <v>595</v>
      </c>
      <c r="B601" t="str">
        <f>"00205941"</f>
        <v>00205941</v>
      </c>
      <c r="C601" t="s">
        <v>8</v>
      </c>
    </row>
    <row r="602" spans="1:3" x14ac:dyDescent="0.25">
      <c r="A602">
        <v>596</v>
      </c>
      <c r="B602" t="str">
        <f>"200911000276"</f>
        <v>200911000276</v>
      </c>
      <c r="C602" t="s">
        <v>6</v>
      </c>
    </row>
    <row r="603" spans="1:3" x14ac:dyDescent="0.25">
      <c r="A603">
        <v>597</v>
      </c>
      <c r="B603" t="str">
        <f>"00816360"</f>
        <v>00816360</v>
      </c>
      <c r="C603" t="s">
        <v>11</v>
      </c>
    </row>
    <row r="604" spans="1:3" x14ac:dyDescent="0.25">
      <c r="A604">
        <v>598</v>
      </c>
      <c r="B604" t="str">
        <f>"00439668"</f>
        <v>00439668</v>
      </c>
      <c r="C604" t="s">
        <v>7</v>
      </c>
    </row>
    <row r="605" spans="1:3" x14ac:dyDescent="0.25">
      <c r="A605">
        <v>599</v>
      </c>
      <c r="B605" t="str">
        <f>"00478921"</f>
        <v>00478921</v>
      </c>
      <c r="C605" t="s">
        <v>7</v>
      </c>
    </row>
    <row r="606" spans="1:3" x14ac:dyDescent="0.25">
      <c r="A606">
        <v>600</v>
      </c>
      <c r="B606" t="str">
        <f>"00442372"</f>
        <v>00442372</v>
      </c>
      <c r="C606" t="s">
        <v>7</v>
      </c>
    </row>
    <row r="607" spans="1:3" x14ac:dyDescent="0.25">
      <c r="A607">
        <v>601</v>
      </c>
      <c r="B607" t="str">
        <f>"00447926"</f>
        <v>00447926</v>
      </c>
      <c r="C607" t="s">
        <v>7</v>
      </c>
    </row>
    <row r="608" spans="1:3" x14ac:dyDescent="0.25">
      <c r="A608">
        <v>602</v>
      </c>
      <c r="B608" t="str">
        <f>"00816411"</f>
        <v>00816411</v>
      </c>
      <c r="C608" t="s">
        <v>8</v>
      </c>
    </row>
    <row r="609" spans="1:3" x14ac:dyDescent="0.25">
      <c r="A609">
        <v>603</v>
      </c>
      <c r="B609" t="str">
        <f>"00818920"</f>
        <v>00818920</v>
      </c>
      <c r="C609" t="s">
        <v>8</v>
      </c>
    </row>
    <row r="610" spans="1:3" x14ac:dyDescent="0.25">
      <c r="A610">
        <v>604</v>
      </c>
      <c r="B610" t="str">
        <f>"00718432"</f>
        <v>00718432</v>
      </c>
      <c r="C610" t="s">
        <v>8</v>
      </c>
    </row>
    <row r="611" spans="1:3" x14ac:dyDescent="0.25">
      <c r="A611">
        <v>605</v>
      </c>
      <c r="B611" t="str">
        <f>"201402003513"</f>
        <v>201402003513</v>
      </c>
      <c r="C611" t="s">
        <v>6</v>
      </c>
    </row>
    <row r="612" spans="1:3" x14ac:dyDescent="0.25">
      <c r="A612">
        <v>606</v>
      </c>
      <c r="B612" t="str">
        <f>"201511023192"</f>
        <v>201511023192</v>
      </c>
      <c r="C612" t="s">
        <v>6</v>
      </c>
    </row>
    <row r="613" spans="1:3" x14ac:dyDescent="0.25">
      <c r="A613">
        <v>607</v>
      </c>
      <c r="B613" t="str">
        <f>"201410005945"</f>
        <v>201410005945</v>
      </c>
      <c r="C613" t="s">
        <v>8</v>
      </c>
    </row>
    <row r="614" spans="1:3" x14ac:dyDescent="0.25">
      <c r="A614">
        <v>608</v>
      </c>
      <c r="B614" t="str">
        <f>"00162327"</f>
        <v>00162327</v>
      </c>
      <c r="C614" t="s">
        <v>8</v>
      </c>
    </row>
    <row r="615" spans="1:3" x14ac:dyDescent="0.25">
      <c r="A615">
        <v>609</v>
      </c>
      <c r="B615" t="str">
        <f>"00817369"</f>
        <v>00817369</v>
      </c>
      <c r="C615" t="s">
        <v>7</v>
      </c>
    </row>
    <row r="616" spans="1:3" x14ac:dyDescent="0.25">
      <c r="A616">
        <v>610</v>
      </c>
      <c r="B616" t="str">
        <f>"00817911"</f>
        <v>00817911</v>
      </c>
      <c r="C616" t="s">
        <v>7</v>
      </c>
    </row>
    <row r="617" spans="1:3" x14ac:dyDescent="0.25">
      <c r="A617">
        <v>611</v>
      </c>
      <c r="B617" t="str">
        <f>"201502001821"</f>
        <v>201502001821</v>
      </c>
      <c r="C617" t="s">
        <v>7</v>
      </c>
    </row>
    <row r="618" spans="1:3" x14ac:dyDescent="0.25">
      <c r="A618">
        <v>612</v>
      </c>
      <c r="B618" t="str">
        <f>"00815442"</f>
        <v>00815442</v>
      </c>
      <c r="C618" t="s">
        <v>7</v>
      </c>
    </row>
    <row r="619" spans="1:3" x14ac:dyDescent="0.25">
      <c r="A619">
        <v>613</v>
      </c>
      <c r="B619" t="str">
        <f>"00818779"</f>
        <v>00818779</v>
      </c>
      <c r="C619" t="s">
        <v>7</v>
      </c>
    </row>
    <row r="620" spans="1:3" x14ac:dyDescent="0.25">
      <c r="A620">
        <v>614</v>
      </c>
      <c r="B620" t="str">
        <f>"00818794"</f>
        <v>00818794</v>
      </c>
      <c r="C620" t="s">
        <v>7</v>
      </c>
    </row>
    <row r="621" spans="1:3" x14ac:dyDescent="0.25">
      <c r="A621">
        <v>615</v>
      </c>
      <c r="B621" t="str">
        <f>"00240494"</f>
        <v>00240494</v>
      </c>
      <c r="C621" t="s">
        <v>7</v>
      </c>
    </row>
    <row r="622" spans="1:3" x14ac:dyDescent="0.25">
      <c r="A622">
        <v>616</v>
      </c>
      <c r="B622" t="str">
        <f>"00818895"</f>
        <v>00818895</v>
      </c>
      <c r="C622" t="s">
        <v>7</v>
      </c>
    </row>
    <row r="623" spans="1:3" x14ac:dyDescent="0.25">
      <c r="A623">
        <v>617</v>
      </c>
      <c r="B623" t="str">
        <f>"00819148"</f>
        <v>00819148</v>
      </c>
      <c r="C623" t="s">
        <v>6</v>
      </c>
    </row>
    <row r="624" spans="1:3" x14ac:dyDescent="0.25">
      <c r="A624">
        <v>618</v>
      </c>
      <c r="B624" t="str">
        <f>"00818776"</f>
        <v>00818776</v>
      </c>
      <c r="C624" t="s">
        <v>8</v>
      </c>
    </row>
    <row r="625" spans="1:3" x14ac:dyDescent="0.25">
      <c r="A625">
        <v>619</v>
      </c>
      <c r="B625" t="str">
        <f>"00817897"</f>
        <v>00817897</v>
      </c>
      <c r="C625" t="s">
        <v>13</v>
      </c>
    </row>
    <row r="626" spans="1:3" x14ac:dyDescent="0.25">
      <c r="A626">
        <v>620</v>
      </c>
      <c r="B626" t="str">
        <f>"00443868"</f>
        <v>00443868</v>
      </c>
      <c r="C626" t="s">
        <v>7</v>
      </c>
    </row>
    <row r="627" spans="1:3" x14ac:dyDescent="0.25">
      <c r="A627">
        <v>621</v>
      </c>
      <c r="B627" t="str">
        <f>"00809212"</f>
        <v>00809212</v>
      </c>
      <c r="C627" t="s">
        <v>6</v>
      </c>
    </row>
    <row r="628" spans="1:3" x14ac:dyDescent="0.25">
      <c r="A628">
        <v>622</v>
      </c>
      <c r="B628" t="str">
        <f>"00816133"</f>
        <v>00816133</v>
      </c>
      <c r="C628" t="s">
        <v>6</v>
      </c>
    </row>
    <row r="629" spans="1:3" x14ac:dyDescent="0.25">
      <c r="A629">
        <v>623</v>
      </c>
      <c r="B629" t="str">
        <f>"201511007940"</f>
        <v>201511007940</v>
      </c>
      <c r="C629" t="s">
        <v>6</v>
      </c>
    </row>
    <row r="630" spans="1:3" x14ac:dyDescent="0.25">
      <c r="A630">
        <v>624</v>
      </c>
      <c r="B630" t="str">
        <f>"00528405"</f>
        <v>00528405</v>
      </c>
      <c r="C630" t="s">
        <v>8</v>
      </c>
    </row>
    <row r="631" spans="1:3" x14ac:dyDescent="0.25">
      <c r="A631">
        <v>625</v>
      </c>
      <c r="B631" t="str">
        <f>"00815300"</f>
        <v>00815300</v>
      </c>
      <c r="C631" t="s">
        <v>7</v>
      </c>
    </row>
    <row r="632" spans="1:3" x14ac:dyDescent="0.25">
      <c r="A632">
        <v>626</v>
      </c>
      <c r="B632" t="str">
        <f>"00127010"</f>
        <v>00127010</v>
      </c>
      <c r="C632" t="s">
        <v>6</v>
      </c>
    </row>
    <row r="633" spans="1:3" x14ac:dyDescent="0.25">
      <c r="A633">
        <v>627</v>
      </c>
      <c r="B633" t="str">
        <f>"00816239"</f>
        <v>00816239</v>
      </c>
      <c r="C633" t="s">
        <v>8</v>
      </c>
    </row>
    <row r="634" spans="1:3" x14ac:dyDescent="0.25">
      <c r="A634">
        <v>628</v>
      </c>
      <c r="B634" t="str">
        <f>"00448803"</f>
        <v>00448803</v>
      </c>
      <c r="C634" t="s">
        <v>7</v>
      </c>
    </row>
    <row r="635" spans="1:3" x14ac:dyDescent="0.25">
      <c r="A635">
        <v>629</v>
      </c>
      <c r="B635" t="str">
        <f>"00790988"</f>
        <v>00790988</v>
      </c>
      <c r="C635" t="s">
        <v>7</v>
      </c>
    </row>
    <row r="636" spans="1:3" x14ac:dyDescent="0.25">
      <c r="A636">
        <v>630</v>
      </c>
      <c r="B636" t="str">
        <f>"00441469"</f>
        <v>00441469</v>
      </c>
      <c r="C636" t="s">
        <v>7</v>
      </c>
    </row>
    <row r="637" spans="1:3" x14ac:dyDescent="0.25">
      <c r="A637">
        <v>631</v>
      </c>
      <c r="B637" t="str">
        <f>"201512002455"</f>
        <v>201512002455</v>
      </c>
      <c r="C637" t="s">
        <v>6</v>
      </c>
    </row>
    <row r="638" spans="1:3" x14ac:dyDescent="0.25">
      <c r="A638">
        <v>632</v>
      </c>
      <c r="B638" t="str">
        <f>"00818188"</f>
        <v>00818188</v>
      </c>
      <c r="C638" t="s">
        <v>8</v>
      </c>
    </row>
    <row r="639" spans="1:3" x14ac:dyDescent="0.25">
      <c r="A639">
        <v>633</v>
      </c>
      <c r="B639" t="str">
        <f>"00753334"</f>
        <v>00753334</v>
      </c>
      <c r="C639" t="s">
        <v>8</v>
      </c>
    </row>
    <row r="640" spans="1:3" x14ac:dyDescent="0.25">
      <c r="A640">
        <v>634</v>
      </c>
      <c r="B640" t="str">
        <f>"00144507"</f>
        <v>00144507</v>
      </c>
      <c r="C640" t="s">
        <v>7</v>
      </c>
    </row>
    <row r="641" spans="1:3" x14ac:dyDescent="0.25">
      <c r="A641">
        <v>635</v>
      </c>
      <c r="B641" t="str">
        <f>"00818399"</f>
        <v>00818399</v>
      </c>
      <c r="C641" t="s">
        <v>7</v>
      </c>
    </row>
    <row r="642" spans="1:3" x14ac:dyDescent="0.25">
      <c r="A642">
        <v>636</v>
      </c>
      <c r="B642" t="str">
        <f>"00818695"</f>
        <v>00818695</v>
      </c>
      <c r="C642" t="s">
        <v>7</v>
      </c>
    </row>
    <row r="643" spans="1:3" x14ac:dyDescent="0.25">
      <c r="A643">
        <v>637</v>
      </c>
      <c r="B643" t="str">
        <f>"00818710"</f>
        <v>00818710</v>
      </c>
      <c r="C643" t="s">
        <v>7</v>
      </c>
    </row>
    <row r="644" spans="1:3" x14ac:dyDescent="0.25">
      <c r="A644">
        <v>638</v>
      </c>
      <c r="B644" t="str">
        <f>"00818702"</f>
        <v>00818702</v>
      </c>
      <c r="C644" t="s">
        <v>7</v>
      </c>
    </row>
    <row r="645" spans="1:3" x14ac:dyDescent="0.25">
      <c r="A645">
        <v>639</v>
      </c>
      <c r="B645" t="str">
        <f>"00818993"</f>
        <v>00818993</v>
      </c>
      <c r="C645" t="s">
        <v>7</v>
      </c>
    </row>
    <row r="646" spans="1:3" x14ac:dyDescent="0.25">
      <c r="A646">
        <v>640</v>
      </c>
      <c r="B646" t="str">
        <f>"00819295"</f>
        <v>00819295</v>
      </c>
      <c r="C646" t="s">
        <v>8</v>
      </c>
    </row>
    <row r="647" spans="1:3" x14ac:dyDescent="0.25">
      <c r="A647">
        <v>641</v>
      </c>
      <c r="B647" t="str">
        <f>"00447713"</f>
        <v>00447713</v>
      </c>
      <c r="C647" t="s">
        <v>7</v>
      </c>
    </row>
    <row r="648" spans="1:3" x14ac:dyDescent="0.25">
      <c r="A648">
        <v>642</v>
      </c>
      <c r="B648" t="str">
        <f>"00473178"</f>
        <v>00473178</v>
      </c>
      <c r="C648" t="s">
        <v>7</v>
      </c>
    </row>
    <row r="649" spans="1:3" x14ac:dyDescent="0.25">
      <c r="A649">
        <v>643</v>
      </c>
      <c r="B649" t="str">
        <f>"00819081"</f>
        <v>00819081</v>
      </c>
      <c r="C649" t="s">
        <v>7</v>
      </c>
    </row>
    <row r="650" spans="1:3" x14ac:dyDescent="0.25">
      <c r="A650">
        <v>644</v>
      </c>
      <c r="B650" t="str">
        <f>"00776369"</f>
        <v>00776369</v>
      </c>
      <c r="C650" t="s">
        <v>7</v>
      </c>
    </row>
    <row r="651" spans="1:3" x14ac:dyDescent="0.25">
      <c r="A651">
        <v>645</v>
      </c>
      <c r="B651" t="str">
        <f>"201511005049"</f>
        <v>201511005049</v>
      </c>
      <c r="C651" t="s">
        <v>7</v>
      </c>
    </row>
    <row r="652" spans="1:3" x14ac:dyDescent="0.25">
      <c r="A652">
        <v>646</v>
      </c>
      <c r="B652" t="str">
        <f>"00448788"</f>
        <v>00448788</v>
      </c>
      <c r="C652" t="s">
        <v>8</v>
      </c>
    </row>
    <row r="653" spans="1:3" x14ac:dyDescent="0.25">
      <c r="A653">
        <v>647</v>
      </c>
      <c r="B653" t="str">
        <f>"00321048"</f>
        <v>00321048</v>
      </c>
      <c r="C653" t="s">
        <v>8</v>
      </c>
    </row>
    <row r="654" spans="1:3" x14ac:dyDescent="0.25">
      <c r="A654">
        <v>648</v>
      </c>
      <c r="B654" t="str">
        <f>"00400727"</f>
        <v>00400727</v>
      </c>
      <c r="C654" t="s">
        <v>8</v>
      </c>
    </row>
    <row r="655" spans="1:3" x14ac:dyDescent="0.25">
      <c r="A655">
        <v>649</v>
      </c>
      <c r="B655" t="str">
        <f>"00651364"</f>
        <v>00651364</v>
      </c>
      <c r="C655" t="s">
        <v>7</v>
      </c>
    </row>
    <row r="656" spans="1:3" x14ac:dyDescent="0.25">
      <c r="A656">
        <v>650</v>
      </c>
      <c r="B656" t="str">
        <f>"00449106"</f>
        <v>00449106</v>
      </c>
      <c r="C656" t="s">
        <v>7</v>
      </c>
    </row>
    <row r="657" spans="1:3" x14ac:dyDescent="0.25">
      <c r="A657">
        <v>651</v>
      </c>
      <c r="B657" t="str">
        <f>"00797026"</f>
        <v>00797026</v>
      </c>
      <c r="C657" t="s">
        <v>7</v>
      </c>
    </row>
    <row r="658" spans="1:3" x14ac:dyDescent="0.25">
      <c r="A658">
        <v>652</v>
      </c>
      <c r="B658" t="str">
        <f>"00326089"</f>
        <v>00326089</v>
      </c>
      <c r="C658" t="s">
        <v>10</v>
      </c>
    </row>
    <row r="659" spans="1:3" x14ac:dyDescent="0.25">
      <c r="A659">
        <v>653</v>
      </c>
      <c r="B659" t="str">
        <f>"00018357"</f>
        <v>00018357</v>
      </c>
      <c r="C659" t="s">
        <v>10</v>
      </c>
    </row>
    <row r="660" spans="1:3" x14ac:dyDescent="0.25">
      <c r="A660">
        <v>654</v>
      </c>
      <c r="B660" t="str">
        <f>"00445762"</f>
        <v>00445762</v>
      </c>
      <c r="C660" t="s">
        <v>7</v>
      </c>
    </row>
    <row r="661" spans="1:3" x14ac:dyDescent="0.25">
      <c r="A661">
        <v>655</v>
      </c>
      <c r="B661" t="str">
        <f>"00685446"</f>
        <v>00685446</v>
      </c>
      <c r="C661" t="s">
        <v>7</v>
      </c>
    </row>
    <row r="662" spans="1:3" x14ac:dyDescent="0.25">
      <c r="A662">
        <v>656</v>
      </c>
      <c r="B662" t="str">
        <f>"00442782"</f>
        <v>00442782</v>
      </c>
      <c r="C662" t="s">
        <v>7</v>
      </c>
    </row>
    <row r="663" spans="1:3" x14ac:dyDescent="0.25">
      <c r="A663">
        <v>657</v>
      </c>
      <c r="B663" t="str">
        <f>"00242010"</f>
        <v>00242010</v>
      </c>
      <c r="C663" t="s">
        <v>6</v>
      </c>
    </row>
    <row r="664" spans="1:3" x14ac:dyDescent="0.25">
      <c r="A664">
        <v>658</v>
      </c>
      <c r="B664" t="str">
        <f>"00106597"</f>
        <v>00106597</v>
      </c>
      <c r="C664" t="s">
        <v>7</v>
      </c>
    </row>
    <row r="665" spans="1:3" x14ac:dyDescent="0.25">
      <c r="A665">
        <v>659</v>
      </c>
      <c r="B665" t="str">
        <f>"201406016658"</f>
        <v>201406016658</v>
      </c>
      <c r="C665" t="s">
        <v>7</v>
      </c>
    </row>
    <row r="666" spans="1:3" x14ac:dyDescent="0.25">
      <c r="A666">
        <v>660</v>
      </c>
      <c r="B666" t="str">
        <f>"00816051"</f>
        <v>00816051</v>
      </c>
      <c r="C666" t="s">
        <v>8</v>
      </c>
    </row>
    <row r="667" spans="1:3" x14ac:dyDescent="0.25">
      <c r="A667">
        <v>661</v>
      </c>
      <c r="B667" t="str">
        <f>"00817387"</f>
        <v>00817387</v>
      </c>
      <c r="C667" t="s">
        <v>7</v>
      </c>
    </row>
    <row r="668" spans="1:3" x14ac:dyDescent="0.25">
      <c r="A668">
        <v>662</v>
      </c>
      <c r="B668" t="str">
        <f>"00773984"</f>
        <v>00773984</v>
      </c>
      <c r="C668" t="s">
        <v>7</v>
      </c>
    </row>
    <row r="669" spans="1:3" x14ac:dyDescent="0.25">
      <c r="A669">
        <v>663</v>
      </c>
      <c r="B669" t="str">
        <f>"00444762"</f>
        <v>00444762</v>
      </c>
      <c r="C669" t="s">
        <v>8</v>
      </c>
    </row>
    <row r="670" spans="1:3" x14ac:dyDescent="0.25">
      <c r="A670">
        <v>664</v>
      </c>
      <c r="B670" t="str">
        <f>"00817403"</f>
        <v>00817403</v>
      </c>
      <c r="C670" t="s">
        <v>7</v>
      </c>
    </row>
    <row r="671" spans="1:3" x14ac:dyDescent="0.25">
      <c r="A671">
        <v>665</v>
      </c>
      <c r="B671" t="str">
        <f>"00446246"</f>
        <v>00446246</v>
      </c>
      <c r="C671" t="s">
        <v>10</v>
      </c>
    </row>
    <row r="672" spans="1:3" x14ac:dyDescent="0.25">
      <c r="A672">
        <v>666</v>
      </c>
      <c r="B672" t="str">
        <f>"00774245"</f>
        <v>00774245</v>
      </c>
      <c r="C672" t="s">
        <v>7</v>
      </c>
    </row>
    <row r="673" spans="1:3" x14ac:dyDescent="0.25">
      <c r="A673">
        <v>667</v>
      </c>
      <c r="B673" t="str">
        <f>"00818654"</f>
        <v>00818654</v>
      </c>
      <c r="C673" t="s">
        <v>7</v>
      </c>
    </row>
    <row r="674" spans="1:3" x14ac:dyDescent="0.25">
      <c r="A674">
        <v>668</v>
      </c>
      <c r="B674" t="str">
        <f>"00441304"</f>
        <v>00441304</v>
      </c>
      <c r="C674" t="s">
        <v>7</v>
      </c>
    </row>
    <row r="675" spans="1:3" x14ac:dyDescent="0.25">
      <c r="A675">
        <v>669</v>
      </c>
      <c r="B675" t="str">
        <f>"00818821"</f>
        <v>00818821</v>
      </c>
      <c r="C675" t="s">
        <v>7</v>
      </c>
    </row>
    <row r="676" spans="1:3" x14ac:dyDescent="0.25">
      <c r="A676">
        <v>670</v>
      </c>
      <c r="B676" t="str">
        <f>"00446609"</f>
        <v>00446609</v>
      </c>
      <c r="C676" t="s">
        <v>7</v>
      </c>
    </row>
    <row r="677" spans="1:3" x14ac:dyDescent="0.25">
      <c r="A677">
        <v>671</v>
      </c>
      <c r="B677" t="str">
        <f>"00136980"</f>
        <v>00136980</v>
      </c>
      <c r="C677" t="s">
        <v>8</v>
      </c>
    </row>
    <row r="678" spans="1:3" x14ac:dyDescent="0.25">
      <c r="A678">
        <v>672</v>
      </c>
      <c r="B678" t="str">
        <f>"00818948"</f>
        <v>00818948</v>
      </c>
      <c r="C678" t="s">
        <v>8</v>
      </c>
    </row>
    <row r="679" spans="1:3" x14ac:dyDescent="0.25">
      <c r="A679">
        <v>673</v>
      </c>
      <c r="B679" t="str">
        <f>"00572670"</f>
        <v>00572670</v>
      </c>
      <c r="C679" t="str">
        <f>"011"</f>
        <v>011</v>
      </c>
    </row>
    <row r="680" spans="1:3" x14ac:dyDescent="0.25">
      <c r="A680">
        <v>674</v>
      </c>
      <c r="B680" t="str">
        <f>"00442838"</f>
        <v>00442838</v>
      </c>
      <c r="C680" t="s">
        <v>7</v>
      </c>
    </row>
    <row r="681" spans="1:3" x14ac:dyDescent="0.25">
      <c r="A681">
        <v>675</v>
      </c>
      <c r="B681" t="str">
        <f>"00762451"</f>
        <v>00762451</v>
      </c>
      <c r="C681" t="s">
        <v>6</v>
      </c>
    </row>
    <row r="682" spans="1:3" x14ac:dyDescent="0.25">
      <c r="A682">
        <v>676</v>
      </c>
      <c r="B682" t="str">
        <f>"00729455"</f>
        <v>00729455</v>
      </c>
      <c r="C682" t="s">
        <v>6</v>
      </c>
    </row>
    <row r="683" spans="1:3" x14ac:dyDescent="0.25">
      <c r="A683">
        <v>677</v>
      </c>
      <c r="B683" t="str">
        <f>"00817109"</f>
        <v>00817109</v>
      </c>
      <c r="C683" t="s">
        <v>7</v>
      </c>
    </row>
    <row r="684" spans="1:3" x14ac:dyDescent="0.25">
      <c r="A684">
        <v>678</v>
      </c>
      <c r="B684" t="str">
        <f>"00662997"</f>
        <v>00662997</v>
      </c>
      <c r="C684" t="s">
        <v>7</v>
      </c>
    </row>
    <row r="685" spans="1:3" x14ac:dyDescent="0.25">
      <c r="A685">
        <v>679</v>
      </c>
      <c r="B685" t="str">
        <f>"00292026"</f>
        <v>00292026</v>
      </c>
      <c r="C685" t="s">
        <v>7</v>
      </c>
    </row>
    <row r="686" spans="1:3" x14ac:dyDescent="0.25">
      <c r="A686">
        <v>680</v>
      </c>
      <c r="B686" t="str">
        <f>"00195938"</f>
        <v>00195938</v>
      </c>
      <c r="C686" t="s">
        <v>7</v>
      </c>
    </row>
    <row r="687" spans="1:3" x14ac:dyDescent="0.25">
      <c r="A687">
        <v>681</v>
      </c>
      <c r="B687" t="str">
        <f>"00085807"</f>
        <v>00085807</v>
      </c>
      <c r="C687" t="s">
        <v>6</v>
      </c>
    </row>
    <row r="688" spans="1:3" x14ac:dyDescent="0.25">
      <c r="A688">
        <v>682</v>
      </c>
      <c r="B688" t="str">
        <f>"00811564"</f>
        <v>00811564</v>
      </c>
      <c r="C688" t="s">
        <v>7</v>
      </c>
    </row>
    <row r="689" spans="1:3" x14ac:dyDescent="0.25">
      <c r="A689">
        <v>683</v>
      </c>
      <c r="B689" t="str">
        <f>"00488585"</f>
        <v>00488585</v>
      </c>
      <c r="C689" t="s">
        <v>8</v>
      </c>
    </row>
    <row r="690" spans="1:3" x14ac:dyDescent="0.25">
      <c r="A690">
        <v>684</v>
      </c>
      <c r="B690" t="str">
        <f>"200802012123"</f>
        <v>200802012123</v>
      </c>
      <c r="C690" t="s">
        <v>6</v>
      </c>
    </row>
    <row r="691" spans="1:3" x14ac:dyDescent="0.25">
      <c r="A691">
        <v>685</v>
      </c>
      <c r="B691" t="str">
        <f>"201511035893"</f>
        <v>201511035893</v>
      </c>
      <c r="C691" t="s">
        <v>8</v>
      </c>
    </row>
    <row r="692" spans="1:3" x14ac:dyDescent="0.25">
      <c r="A692">
        <v>686</v>
      </c>
      <c r="B692" t="str">
        <f>"00385244"</f>
        <v>00385244</v>
      </c>
      <c r="C692" t="s">
        <v>7</v>
      </c>
    </row>
    <row r="693" spans="1:3" x14ac:dyDescent="0.25">
      <c r="A693">
        <v>687</v>
      </c>
      <c r="B693" t="str">
        <f>"00444469"</f>
        <v>00444469</v>
      </c>
      <c r="C693" t="s">
        <v>7</v>
      </c>
    </row>
    <row r="694" spans="1:3" x14ac:dyDescent="0.25">
      <c r="A694">
        <v>688</v>
      </c>
      <c r="B694" t="str">
        <f>"00017637"</f>
        <v>00017637</v>
      </c>
      <c r="C694" t="s">
        <v>7</v>
      </c>
    </row>
    <row r="695" spans="1:3" x14ac:dyDescent="0.25">
      <c r="A695">
        <v>689</v>
      </c>
      <c r="B695" t="str">
        <f>"00816140"</f>
        <v>00816140</v>
      </c>
      <c r="C695" t="s">
        <v>7</v>
      </c>
    </row>
    <row r="696" spans="1:3" x14ac:dyDescent="0.25">
      <c r="A696">
        <v>690</v>
      </c>
      <c r="B696" t="str">
        <f>"00816339"</f>
        <v>00816339</v>
      </c>
      <c r="C696" t="s">
        <v>8</v>
      </c>
    </row>
    <row r="697" spans="1:3" x14ac:dyDescent="0.25">
      <c r="A697">
        <v>691</v>
      </c>
      <c r="B697" t="str">
        <f>"00533490"</f>
        <v>00533490</v>
      </c>
      <c r="C697" t="s">
        <v>8</v>
      </c>
    </row>
    <row r="698" spans="1:3" x14ac:dyDescent="0.25">
      <c r="A698">
        <v>692</v>
      </c>
      <c r="B698" t="str">
        <f>"00140930"</f>
        <v>00140930</v>
      </c>
      <c r="C698" t="s">
        <v>10</v>
      </c>
    </row>
    <row r="699" spans="1:3" x14ac:dyDescent="0.25">
      <c r="A699">
        <v>693</v>
      </c>
      <c r="B699" t="str">
        <f>"00447869"</f>
        <v>00447869</v>
      </c>
      <c r="C699" t="s">
        <v>7</v>
      </c>
    </row>
    <row r="700" spans="1:3" x14ac:dyDescent="0.25">
      <c r="A700">
        <v>694</v>
      </c>
      <c r="B700" t="str">
        <f>"00818368"</f>
        <v>00818368</v>
      </c>
      <c r="C700" t="s">
        <v>7</v>
      </c>
    </row>
    <row r="701" spans="1:3" x14ac:dyDescent="0.25">
      <c r="A701">
        <v>695</v>
      </c>
      <c r="B701" t="str">
        <f>"00817623"</f>
        <v>00817623</v>
      </c>
      <c r="C701" t="s">
        <v>8</v>
      </c>
    </row>
    <row r="702" spans="1:3" x14ac:dyDescent="0.25">
      <c r="A702">
        <v>696</v>
      </c>
      <c r="B702" t="str">
        <f>"00817955"</f>
        <v>00817955</v>
      </c>
      <c r="C702" t="s">
        <v>7</v>
      </c>
    </row>
    <row r="703" spans="1:3" x14ac:dyDescent="0.25">
      <c r="A703">
        <v>697</v>
      </c>
      <c r="B703" t="str">
        <f>"00818899"</f>
        <v>00818899</v>
      </c>
      <c r="C703" t="s">
        <v>7</v>
      </c>
    </row>
    <row r="704" spans="1:3" x14ac:dyDescent="0.25">
      <c r="A704">
        <v>698</v>
      </c>
      <c r="B704" t="str">
        <f>"201412003190"</f>
        <v>201412003190</v>
      </c>
      <c r="C704" t="s">
        <v>6</v>
      </c>
    </row>
    <row r="705" spans="1:3" x14ac:dyDescent="0.25">
      <c r="A705">
        <v>699</v>
      </c>
      <c r="B705" t="str">
        <f>"00492947"</f>
        <v>00492947</v>
      </c>
      <c r="C705" t="s">
        <v>8</v>
      </c>
    </row>
    <row r="706" spans="1:3" x14ac:dyDescent="0.25">
      <c r="A706">
        <v>700</v>
      </c>
      <c r="B706" t="str">
        <f>"00284897"</f>
        <v>00284897</v>
      </c>
      <c r="C706" t="s">
        <v>7</v>
      </c>
    </row>
    <row r="707" spans="1:3" x14ac:dyDescent="0.25">
      <c r="A707">
        <v>701</v>
      </c>
      <c r="B707" t="str">
        <f>"00807476"</f>
        <v>00807476</v>
      </c>
      <c r="C707" t="s">
        <v>8</v>
      </c>
    </row>
    <row r="708" spans="1:3" x14ac:dyDescent="0.25">
      <c r="A708">
        <v>702</v>
      </c>
      <c r="B708" t="str">
        <f>"00818067"</f>
        <v>00818067</v>
      </c>
      <c r="C708" t="s">
        <v>7</v>
      </c>
    </row>
    <row r="709" spans="1:3" x14ac:dyDescent="0.25">
      <c r="A709">
        <v>703</v>
      </c>
      <c r="B709" t="str">
        <f>"00212071"</f>
        <v>00212071</v>
      </c>
      <c r="C709" t="s">
        <v>6</v>
      </c>
    </row>
    <row r="710" spans="1:3" x14ac:dyDescent="0.25">
      <c r="A710">
        <v>704</v>
      </c>
      <c r="B710" t="str">
        <f>"00442170"</f>
        <v>00442170</v>
      </c>
      <c r="C710" t="s">
        <v>7</v>
      </c>
    </row>
    <row r="711" spans="1:3" x14ac:dyDescent="0.25">
      <c r="A711">
        <v>705</v>
      </c>
      <c r="B711" t="str">
        <f>"00817931"</f>
        <v>00817931</v>
      </c>
      <c r="C711" t="s">
        <v>7</v>
      </c>
    </row>
    <row r="712" spans="1:3" x14ac:dyDescent="0.25">
      <c r="A712">
        <v>706</v>
      </c>
      <c r="B712" t="str">
        <f>"00818151"</f>
        <v>00818151</v>
      </c>
      <c r="C712" t="s">
        <v>7</v>
      </c>
    </row>
    <row r="713" spans="1:3" x14ac:dyDescent="0.25">
      <c r="A713">
        <v>707</v>
      </c>
      <c r="B713" t="str">
        <f>"00818961"</f>
        <v>00818961</v>
      </c>
      <c r="C713" t="s">
        <v>7</v>
      </c>
    </row>
    <row r="714" spans="1:3" x14ac:dyDescent="0.25">
      <c r="A714">
        <v>708</v>
      </c>
      <c r="B714" t="str">
        <f>"00445533"</f>
        <v>00445533</v>
      </c>
      <c r="C714" t="s">
        <v>8</v>
      </c>
    </row>
    <row r="715" spans="1:3" x14ac:dyDescent="0.25">
      <c r="A715">
        <v>709</v>
      </c>
      <c r="B715" t="str">
        <f>"00445064"</f>
        <v>00445064</v>
      </c>
      <c r="C715" t="s">
        <v>7</v>
      </c>
    </row>
    <row r="716" spans="1:3" x14ac:dyDescent="0.25">
      <c r="A716">
        <v>710</v>
      </c>
      <c r="B716" t="str">
        <f>"201502003514"</f>
        <v>201502003514</v>
      </c>
      <c r="C716" t="str">
        <f>"011"</f>
        <v>011</v>
      </c>
    </row>
    <row r="717" spans="1:3" x14ac:dyDescent="0.25">
      <c r="A717">
        <v>711</v>
      </c>
      <c r="B717" t="str">
        <f>"00817957"</f>
        <v>00817957</v>
      </c>
      <c r="C717" t="s">
        <v>7</v>
      </c>
    </row>
    <row r="718" spans="1:3" x14ac:dyDescent="0.25">
      <c r="A718">
        <v>712</v>
      </c>
      <c r="B718" t="str">
        <f>"00816751"</f>
        <v>00816751</v>
      </c>
      <c r="C718" t="s">
        <v>6</v>
      </c>
    </row>
    <row r="719" spans="1:3" x14ac:dyDescent="0.25">
      <c r="A719">
        <v>713</v>
      </c>
      <c r="B719" t="str">
        <f>"00818645"</f>
        <v>00818645</v>
      </c>
      <c r="C719" t="s">
        <v>7</v>
      </c>
    </row>
    <row r="720" spans="1:3" x14ac:dyDescent="0.25">
      <c r="A720">
        <v>714</v>
      </c>
      <c r="B720" t="str">
        <f>"00816106"</f>
        <v>00816106</v>
      </c>
      <c r="C720" t="s">
        <v>8</v>
      </c>
    </row>
    <row r="721" spans="1:3" x14ac:dyDescent="0.25">
      <c r="A721">
        <v>715</v>
      </c>
      <c r="B721" t="str">
        <f>"00745697"</f>
        <v>00745697</v>
      </c>
      <c r="C721" t="s">
        <v>8</v>
      </c>
    </row>
    <row r="722" spans="1:3" x14ac:dyDescent="0.25">
      <c r="A722">
        <v>716</v>
      </c>
      <c r="B722" t="str">
        <f>"00806812"</f>
        <v>00806812</v>
      </c>
      <c r="C722" t="s">
        <v>7</v>
      </c>
    </row>
    <row r="723" spans="1:3" x14ac:dyDescent="0.25">
      <c r="A723">
        <v>717</v>
      </c>
      <c r="B723" t="str">
        <f>"00322436"</f>
        <v>00322436</v>
      </c>
      <c r="C723" t="s">
        <v>7</v>
      </c>
    </row>
    <row r="724" spans="1:3" x14ac:dyDescent="0.25">
      <c r="A724">
        <v>718</v>
      </c>
      <c r="B724" t="str">
        <f>"00817079"</f>
        <v>00817079</v>
      </c>
      <c r="C724" t="s">
        <v>7</v>
      </c>
    </row>
    <row r="725" spans="1:3" x14ac:dyDescent="0.25">
      <c r="A725">
        <v>719</v>
      </c>
      <c r="B725" t="str">
        <f>"00817570"</f>
        <v>00817570</v>
      </c>
      <c r="C725" t="s">
        <v>8</v>
      </c>
    </row>
    <row r="726" spans="1:3" x14ac:dyDescent="0.25">
      <c r="A726">
        <v>720</v>
      </c>
      <c r="B726" t="str">
        <f>"00816941"</f>
        <v>00816941</v>
      </c>
      <c r="C726" t="s">
        <v>7</v>
      </c>
    </row>
    <row r="727" spans="1:3" x14ac:dyDescent="0.25">
      <c r="A727">
        <v>721</v>
      </c>
      <c r="B727" t="str">
        <f>"00817190"</f>
        <v>00817190</v>
      </c>
      <c r="C727" t="s">
        <v>8</v>
      </c>
    </row>
    <row r="728" spans="1:3" x14ac:dyDescent="0.25">
      <c r="A728">
        <v>722</v>
      </c>
      <c r="B728" t="str">
        <f>"00819279"</f>
        <v>00819279</v>
      </c>
      <c r="C728" t="s">
        <v>8</v>
      </c>
    </row>
    <row r="729" spans="1:3" x14ac:dyDescent="0.25">
      <c r="A729">
        <v>723</v>
      </c>
      <c r="B729" t="str">
        <f>"00817907"</f>
        <v>00817907</v>
      </c>
      <c r="C729" t="s">
        <v>7</v>
      </c>
    </row>
    <row r="730" spans="1:3" x14ac:dyDescent="0.25">
      <c r="A730">
        <v>724</v>
      </c>
      <c r="B730" t="str">
        <f>"00485547"</f>
        <v>00485547</v>
      </c>
      <c r="C730" t="s">
        <v>7</v>
      </c>
    </row>
    <row r="731" spans="1:3" x14ac:dyDescent="0.25">
      <c r="A731">
        <v>725</v>
      </c>
      <c r="B731" t="str">
        <f>"00817973"</f>
        <v>00817973</v>
      </c>
      <c r="C731" t="s">
        <v>7</v>
      </c>
    </row>
    <row r="732" spans="1:3" x14ac:dyDescent="0.25">
      <c r="A732">
        <v>726</v>
      </c>
      <c r="B732" t="str">
        <f>"201511039732"</f>
        <v>201511039732</v>
      </c>
      <c r="C732" t="s">
        <v>7</v>
      </c>
    </row>
    <row r="733" spans="1:3" x14ac:dyDescent="0.25">
      <c r="A733">
        <v>727</v>
      </c>
      <c r="B733" t="str">
        <f>"00816449"</f>
        <v>00816449</v>
      </c>
      <c r="C733" t="s">
        <v>7</v>
      </c>
    </row>
    <row r="734" spans="1:3" x14ac:dyDescent="0.25">
      <c r="A734">
        <v>728</v>
      </c>
      <c r="B734" t="str">
        <f>"00817611"</f>
        <v>00817611</v>
      </c>
      <c r="C734" t="s">
        <v>7</v>
      </c>
    </row>
    <row r="735" spans="1:3" x14ac:dyDescent="0.25">
      <c r="A735">
        <v>729</v>
      </c>
      <c r="B735" t="str">
        <f>"00515678"</f>
        <v>00515678</v>
      </c>
      <c r="C735" t="s">
        <v>7</v>
      </c>
    </row>
    <row r="736" spans="1:3" x14ac:dyDescent="0.25">
      <c r="A736">
        <v>730</v>
      </c>
      <c r="B736" t="str">
        <f>"00083424"</f>
        <v>00083424</v>
      </c>
      <c r="C736" t="s">
        <v>6</v>
      </c>
    </row>
    <row r="737" spans="1:3" x14ac:dyDescent="0.25">
      <c r="A737">
        <v>731</v>
      </c>
      <c r="B737" t="str">
        <f>"00742231"</f>
        <v>00742231</v>
      </c>
      <c r="C737" t="s">
        <v>8</v>
      </c>
    </row>
    <row r="738" spans="1:3" x14ac:dyDescent="0.25">
      <c r="A738">
        <v>732</v>
      </c>
      <c r="B738" t="str">
        <f>"00781811"</f>
        <v>00781811</v>
      </c>
      <c r="C738" t="s">
        <v>8</v>
      </c>
    </row>
    <row r="739" spans="1:3" x14ac:dyDescent="0.25">
      <c r="A739">
        <v>733</v>
      </c>
      <c r="B739" t="str">
        <f>"00779888"</f>
        <v>00779888</v>
      </c>
      <c r="C739" t="s">
        <v>7</v>
      </c>
    </row>
    <row r="740" spans="1:3" x14ac:dyDescent="0.25">
      <c r="A740">
        <v>734</v>
      </c>
      <c r="B740" t="str">
        <f>"00448207"</f>
        <v>00448207</v>
      </c>
      <c r="C740" t="s">
        <v>8</v>
      </c>
    </row>
    <row r="741" spans="1:3" x14ac:dyDescent="0.25">
      <c r="A741">
        <v>735</v>
      </c>
      <c r="B741" t="str">
        <f>"00444165"</f>
        <v>00444165</v>
      </c>
      <c r="C741" t="s">
        <v>6</v>
      </c>
    </row>
    <row r="742" spans="1:3" x14ac:dyDescent="0.25">
      <c r="A742">
        <v>736</v>
      </c>
      <c r="B742" t="str">
        <f>"00443398"</f>
        <v>00443398</v>
      </c>
      <c r="C742" t="s">
        <v>10</v>
      </c>
    </row>
    <row r="743" spans="1:3" x14ac:dyDescent="0.25">
      <c r="A743">
        <v>737</v>
      </c>
      <c r="B743" t="str">
        <f>"00446636"</f>
        <v>00446636</v>
      </c>
      <c r="C743" t="str">
        <f>"011"</f>
        <v>011</v>
      </c>
    </row>
    <row r="744" spans="1:3" x14ac:dyDescent="0.25">
      <c r="A744">
        <v>738</v>
      </c>
      <c r="B744" t="str">
        <f>"00819204"</f>
        <v>00819204</v>
      </c>
      <c r="C744" t="s">
        <v>7</v>
      </c>
    </row>
    <row r="745" spans="1:3" x14ac:dyDescent="0.25">
      <c r="A745">
        <v>739</v>
      </c>
      <c r="B745" t="str">
        <f>"00436900"</f>
        <v>00436900</v>
      </c>
      <c r="C745" t="s">
        <v>8</v>
      </c>
    </row>
    <row r="746" spans="1:3" x14ac:dyDescent="0.25">
      <c r="A746">
        <v>740</v>
      </c>
      <c r="B746" t="str">
        <f>"00263871"</f>
        <v>00263871</v>
      </c>
      <c r="C746" t="s">
        <v>11</v>
      </c>
    </row>
    <row r="747" spans="1:3" x14ac:dyDescent="0.25">
      <c r="A747">
        <v>741</v>
      </c>
      <c r="B747" t="str">
        <f>"00816480"</f>
        <v>00816480</v>
      </c>
      <c r="C747" t="s">
        <v>8</v>
      </c>
    </row>
    <row r="748" spans="1:3" x14ac:dyDescent="0.25">
      <c r="A748">
        <v>742</v>
      </c>
      <c r="B748" t="str">
        <f>"00818823"</f>
        <v>00818823</v>
      </c>
      <c r="C748" t="s">
        <v>8</v>
      </c>
    </row>
    <row r="749" spans="1:3" x14ac:dyDescent="0.25">
      <c r="A749">
        <v>743</v>
      </c>
      <c r="B749" t="str">
        <f>"00450117"</f>
        <v>00450117</v>
      </c>
      <c r="C749" t="s">
        <v>8</v>
      </c>
    </row>
    <row r="750" spans="1:3" x14ac:dyDescent="0.25">
      <c r="A750">
        <v>744</v>
      </c>
      <c r="B750" t="str">
        <f>"00448190"</f>
        <v>00448190</v>
      </c>
      <c r="C750" t="s">
        <v>7</v>
      </c>
    </row>
    <row r="751" spans="1:3" x14ac:dyDescent="0.25">
      <c r="A751">
        <v>745</v>
      </c>
      <c r="B751" t="str">
        <f>"00566206"</f>
        <v>00566206</v>
      </c>
      <c r="C751" t="s">
        <v>7</v>
      </c>
    </row>
    <row r="752" spans="1:3" x14ac:dyDescent="0.25">
      <c r="A752">
        <v>746</v>
      </c>
      <c r="B752" t="str">
        <f>"00463117"</f>
        <v>00463117</v>
      </c>
      <c r="C752" t="s">
        <v>6</v>
      </c>
    </row>
    <row r="753" spans="1:3" x14ac:dyDescent="0.25">
      <c r="A753">
        <v>747</v>
      </c>
      <c r="B753" t="str">
        <f>"00733070"</f>
        <v>00733070</v>
      </c>
      <c r="C753" t="s">
        <v>8</v>
      </c>
    </row>
    <row r="754" spans="1:3" x14ac:dyDescent="0.25">
      <c r="A754">
        <v>748</v>
      </c>
      <c r="B754" t="str">
        <f>"00816047"</f>
        <v>00816047</v>
      </c>
      <c r="C754" t="s">
        <v>6</v>
      </c>
    </row>
    <row r="755" spans="1:3" x14ac:dyDescent="0.25">
      <c r="A755">
        <v>749</v>
      </c>
      <c r="B755" t="str">
        <f>"00816014"</f>
        <v>00816014</v>
      </c>
      <c r="C755" t="s">
        <v>8</v>
      </c>
    </row>
    <row r="756" spans="1:3" x14ac:dyDescent="0.25">
      <c r="A756">
        <v>750</v>
      </c>
      <c r="B756" t="str">
        <f>"00449371"</f>
        <v>00449371</v>
      </c>
      <c r="C756" t="s">
        <v>7</v>
      </c>
    </row>
    <row r="757" spans="1:3" x14ac:dyDescent="0.25">
      <c r="A757">
        <v>751</v>
      </c>
      <c r="B757" t="str">
        <f>"00815013"</f>
        <v>00815013</v>
      </c>
      <c r="C757" t="s">
        <v>8</v>
      </c>
    </row>
    <row r="758" spans="1:3" x14ac:dyDescent="0.25">
      <c r="A758">
        <v>752</v>
      </c>
      <c r="B758" t="str">
        <f>"00446771"</f>
        <v>00446771</v>
      </c>
      <c r="C758" t="s">
        <v>7</v>
      </c>
    </row>
    <row r="759" spans="1:3" x14ac:dyDescent="0.25">
      <c r="A759">
        <v>753</v>
      </c>
      <c r="B759" t="str">
        <f>"00444744"</f>
        <v>00444744</v>
      </c>
      <c r="C759" t="s">
        <v>11</v>
      </c>
    </row>
    <row r="760" spans="1:3" x14ac:dyDescent="0.25">
      <c r="A760">
        <v>754</v>
      </c>
      <c r="B760" t="str">
        <f>"00433992"</f>
        <v>00433992</v>
      </c>
      <c r="C760" t="s">
        <v>7</v>
      </c>
    </row>
    <row r="761" spans="1:3" x14ac:dyDescent="0.25">
      <c r="A761">
        <v>755</v>
      </c>
      <c r="B761" t="str">
        <f>"00818244"</f>
        <v>00818244</v>
      </c>
      <c r="C761" t="s">
        <v>7</v>
      </c>
    </row>
    <row r="762" spans="1:3" x14ac:dyDescent="0.25">
      <c r="A762">
        <v>756</v>
      </c>
      <c r="B762" t="str">
        <f>"00445261"</f>
        <v>00445261</v>
      </c>
      <c r="C762" t="s">
        <v>7</v>
      </c>
    </row>
    <row r="763" spans="1:3" x14ac:dyDescent="0.25">
      <c r="A763">
        <v>757</v>
      </c>
      <c r="B763" t="str">
        <f>"00447407"</f>
        <v>00447407</v>
      </c>
      <c r="C763" t="s">
        <v>7</v>
      </c>
    </row>
    <row r="764" spans="1:3" x14ac:dyDescent="0.25">
      <c r="A764">
        <v>758</v>
      </c>
      <c r="B764" t="str">
        <f>"00010198"</f>
        <v>00010198</v>
      </c>
      <c r="C764" t="s">
        <v>10</v>
      </c>
    </row>
    <row r="765" spans="1:3" x14ac:dyDescent="0.25">
      <c r="A765">
        <v>759</v>
      </c>
      <c r="B765" t="str">
        <f>"00744151"</f>
        <v>00744151</v>
      </c>
      <c r="C765" t="s">
        <v>7</v>
      </c>
    </row>
    <row r="766" spans="1:3" x14ac:dyDescent="0.25">
      <c r="A766">
        <v>760</v>
      </c>
      <c r="B766" t="str">
        <f>"00818733"</f>
        <v>00818733</v>
      </c>
      <c r="C766" t="s">
        <v>7</v>
      </c>
    </row>
    <row r="767" spans="1:3" x14ac:dyDescent="0.25">
      <c r="A767">
        <v>761</v>
      </c>
      <c r="B767" t="str">
        <f>"00817121"</f>
        <v>00817121</v>
      </c>
      <c r="C767" t="s">
        <v>7</v>
      </c>
    </row>
    <row r="768" spans="1:3" x14ac:dyDescent="0.25">
      <c r="A768">
        <v>762</v>
      </c>
      <c r="B768" t="str">
        <f>"201410002899"</f>
        <v>201410002899</v>
      </c>
      <c r="C768" t="s">
        <v>6</v>
      </c>
    </row>
    <row r="769" spans="1:3" x14ac:dyDescent="0.25">
      <c r="A769">
        <v>763</v>
      </c>
      <c r="B769" t="str">
        <f>"00748571"</f>
        <v>00748571</v>
      </c>
      <c r="C769" t="s">
        <v>6</v>
      </c>
    </row>
    <row r="770" spans="1:3" x14ac:dyDescent="0.25">
      <c r="A770">
        <v>764</v>
      </c>
      <c r="B770" t="str">
        <f>"201304004291"</f>
        <v>201304004291</v>
      </c>
      <c r="C770" t="s">
        <v>6</v>
      </c>
    </row>
    <row r="771" spans="1:3" x14ac:dyDescent="0.25">
      <c r="A771">
        <v>765</v>
      </c>
      <c r="B771" t="str">
        <f>"00819298"</f>
        <v>00819298</v>
      </c>
      <c r="C771" t="s">
        <v>7</v>
      </c>
    </row>
    <row r="772" spans="1:3" x14ac:dyDescent="0.25">
      <c r="A772">
        <v>766</v>
      </c>
      <c r="B772" t="str">
        <f>"201410000550"</f>
        <v>201410000550</v>
      </c>
      <c r="C772" t="s">
        <v>7</v>
      </c>
    </row>
    <row r="773" spans="1:3" x14ac:dyDescent="0.25">
      <c r="A773">
        <v>767</v>
      </c>
      <c r="B773" t="str">
        <f>"201511018083"</f>
        <v>201511018083</v>
      </c>
      <c r="C773" t="s">
        <v>7</v>
      </c>
    </row>
    <row r="774" spans="1:3" x14ac:dyDescent="0.25">
      <c r="A774">
        <v>768</v>
      </c>
      <c r="B774" t="str">
        <f>"201511026253"</f>
        <v>201511026253</v>
      </c>
      <c r="C774" t="s">
        <v>7</v>
      </c>
    </row>
    <row r="775" spans="1:3" x14ac:dyDescent="0.25">
      <c r="A775">
        <v>769</v>
      </c>
      <c r="B775" t="str">
        <f>"00818273"</f>
        <v>00818273</v>
      </c>
      <c r="C775" t="s">
        <v>7</v>
      </c>
    </row>
    <row r="776" spans="1:3" x14ac:dyDescent="0.25">
      <c r="A776">
        <v>770</v>
      </c>
      <c r="B776" t="str">
        <f>"00291467"</f>
        <v>00291467</v>
      </c>
      <c r="C776" t="s">
        <v>6</v>
      </c>
    </row>
    <row r="777" spans="1:3" x14ac:dyDescent="0.25">
      <c r="A777">
        <v>771</v>
      </c>
      <c r="B777" t="str">
        <f>"00818640"</f>
        <v>00818640</v>
      </c>
      <c r="C777" t="s">
        <v>14</v>
      </c>
    </row>
    <row r="778" spans="1:3" x14ac:dyDescent="0.25">
      <c r="A778">
        <v>772</v>
      </c>
      <c r="B778" t="str">
        <f>"00702177"</f>
        <v>00702177</v>
      </c>
      <c r="C778" t="s">
        <v>10</v>
      </c>
    </row>
    <row r="779" spans="1:3" x14ac:dyDescent="0.25">
      <c r="A779">
        <v>773</v>
      </c>
      <c r="B779" t="str">
        <f>"201511008266"</f>
        <v>201511008266</v>
      </c>
      <c r="C779" t="s">
        <v>7</v>
      </c>
    </row>
    <row r="780" spans="1:3" x14ac:dyDescent="0.25">
      <c r="A780">
        <v>774</v>
      </c>
      <c r="B780" t="str">
        <f>"00672897"</f>
        <v>00672897</v>
      </c>
      <c r="C780" t="s">
        <v>6</v>
      </c>
    </row>
    <row r="781" spans="1:3" x14ac:dyDescent="0.25">
      <c r="A781">
        <v>775</v>
      </c>
      <c r="B781" t="str">
        <f>"00818254"</f>
        <v>00818254</v>
      </c>
      <c r="C781" t="s">
        <v>7</v>
      </c>
    </row>
    <row r="782" spans="1:3" x14ac:dyDescent="0.25">
      <c r="A782">
        <v>776</v>
      </c>
      <c r="B782" t="str">
        <f>"00757493"</f>
        <v>00757493</v>
      </c>
      <c r="C782" t="s">
        <v>6</v>
      </c>
    </row>
    <row r="783" spans="1:3" x14ac:dyDescent="0.25">
      <c r="A783">
        <v>777</v>
      </c>
      <c r="B783" t="str">
        <f>"00654289"</f>
        <v>00654289</v>
      </c>
      <c r="C783" t="s">
        <v>6</v>
      </c>
    </row>
    <row r="784" spans="1:3" x14ac:dyDescent="0.25">
      <c r="A784">
        <v>778</v>
      </c>
      <c r="B784" t="str">
        <f>"00280889"</f>
        <v>00280889</v>
      </c>
      <c r="C784" t="s">
        <v>6</v>
      </c>
    </row>
    <row r="785" spans="1:3" x14ac:dyDescent="0.25">
      <c r="A785">
        <v>779</v>
      </c>
      <c r="B785" t="str">
        <f>"00765051"</f>
        <v>00765051</v>
      </c>
      <c r="C785" t="s">
        <v>7</v>
      </c>
    </row>
    <row r="786" spans="1:3" x14ac:dyDescent="0.25">
      <c r="A786">
        <v>780</v>
      </c>
      <c r="B786" t="str">
        <f>"00816233"</f>
        <v>00816233</v>
      </c>
      <c r="C786" t="s">
        <v>7</v>
      </c>
    </row>
    <row r="787" spans="1:3" x14ac:dyDescent="0.25">
      <c r="A787">
        <v>781</v>
      </c>
      <c r="B787" t="str">
        <f>"00441044"</f>
        <v>00441044</v>
      </c>
      <c r="C787" t="s">
        <v>7</v>
      </c>
    </row>
    <row r="788" spans="1:3" x14ac:dyDescent="0.25">
      <c r="A788">
        <v>782</v>
      </c>
      <c r="B788" t="str">
        <f>"00817103"</f>
        <v>00817103</v>
      </c>
      <c r="C788" t="s">
        <v>8</v>
      </c>
    </row>
    <row r="789" spans="1:3" x14ac:dyDescent="0.25">
      <c r="A789">
        <v>783</v>
      </c>
      <c r="B789" t="str">
        <f>"00817125"</f>
        <v>00817125</v>
      </c>
      <c r="C789" t="s">
        <v>8</v>
      </c>
    </row>
    <row r="790" spans="1:3" x14ac:dyDescent="0.25">
      <c r="A790">
        <v>784</v>
      </c>
      <c r="B790" t="str">
        <f>"00810042"</f>
        <v>00810042</v>
      </c>
      <c r="C790" t="s">
        <v>7</v>
      </c>
    </row>
    <row r="791" spans="1:3" x14ac:dyDescent="0.25">
      <c r="A791">
        <v>785</v>
      </c>
      <c r="B791" t="str">
        <f>"00190598"</f>
        <v>00190598</v>
      </c>
      <c r="C791" t="s">
        <v>8</v>
      </c>
    </row>
    <row r="792" spans="1:3" x14ac:dyDescent="0.25">
      <c r="A792">
        <v>786</v>
      </c>
      <c r="B792" t="str">
        <f>"00684378"</f>
        <v>00684378</v>
      </c>
      <c r="C792" t="s">
        <v>6</v>
      </c>
    </row>
    <row r="793" spans="1:3" x14ac:dyDescent="0.25">
      <c r="A793">
        <v>787</v>
      </c>
      <c r="B793" t="str">
        <f>"00817112"</f>
        <v>00817112</v>
      </c>
      <c r="C793" t="s">
        <v>7</v>
      </c>
    </row>
    <row r="794" spans="1:3" x14ac:dyDescent="0.25">
      <c r="A794">
        <v>788</v>
      </c>
      <c r="B794" t="str">
        <f>"00437931"</f>
        <v>00437931</v>
      </c>
      <c r="C794" t="s">
        <v>7</v>
      </c>
    </row>
    <row r="795" spans="1:3" x14ac:dyDescent="0.25">
      <c r="A795">
        <v>789</v>
      </c>
      <c r="B795" t="str">
        <f>"00777102"</f>
        <v>00777102</v>
      </c>
      <c r="C795" t="s">
        <v>8</v>
      </c>
    </row>
    <row r="796" spans="1:3" x14ac:dyDescent="0.25">
      <c r="A796">
        <v>790</v>
      </c>
      <c r="B796" t="str">
        <f>"00817708"</f>
        <v>00817708</v>
      </c>
      <c r="C796" t="s">
        <v>7</v>
      </c>
    </row>
    <row r="797" spans="1:3" x14ac:dyDescent="0.25">
      <c r="A797">
        <v>791</v>
      </c>
      <c r="B797" t="str">
        <f>"00817822"</f>
        <v>00817822</v>
      </c>
      <c r="C797" t="s">
        <v>7</v>
      </c>
    </row>
    <row r="798" spans="1:3" x14ac:dyDescent="0.25">
      <c r="A798">
        <v>792</v>
      </c>
      <c r="B798" t="str">
        <f>"00777061"</f>
        <v>00777061</v>
      </c>
      <c r="C798" t="s">
        <v>7</v>
      </c>
    </row>
    <row r="799" spans="1:3" x14ac:dyDescent="0.25">
      <c r="A799">
        <v>793</v>
      </c>
      <c r="B799" t="str">
        <f>"00743213"</f>
        <v>00743213</v>
      </c>
      <c r="C799" t="s">
        <v>6</v>
      </c>
    </row>
    <row r="800" spans="1:3" x14ac:dyDescent="0.25">
      <c r="A800">
        <v>794</v>
      </c>
      <c r="B800" t="str">
        <f>"00818246"</f>
        <v>00818246</v>
      </c>
      <c r="C800" t="s">
        <v>6</v>
      </c>
    </row>
    <row r="801" spans="1:3" x14ac:dyDescent="0.25">
      <c r="A801">
        <v>795</v>
      </c>
      <c r="B801" t="str">
        <f>"00818356"</f>
        <v>00818356</v>
      </c>
      <c r="C801" t="str">
        <f>"011"</f>
        <v>011</v>
      </c>
    </row>
    <row r="802" spans="1:3" x14ac:dyDescent="0.25">
      <c r="A802">
        <v>796</v>
      </c>
      <c r="B802" t="str">
        <f>"00818410"</f>
        <v>00818410</v>
      </c>
      <c r="C802" t="s">
        <v>7</v>
      </c>
    </row>
    <row r="803" spans="1:3" x14ac:dyDescent="0.25">
      <c r="A803">
        <v>797</v>
      </c>
      <c r="B803" t="str">
        <f>"00818634"</f>
        <v>00818634</v>
      </c>
      <c r="C803" t="s">
        <v>7</v>
      </c>
    </row>
    <row r="804" spans="1:3" x14ac:dyDescent="0.25">
      <c r="A804">
        <v>798</v>
      </c>
      <c r="B804" t="str">
        <f>"00561588"</f>
        <v>00561588</v>
      </c>
      <c r="C804" t="s">
        <v>7</v>
      </c>
    </row>
    <row r="805" spans="1:3" x14ac:dyDescent="0.25">
      <c r="A805">
        <v>799</v>
      </c>
      <c r="B805" t="str">
        <f>"00817604"</f>
        <v>00817604</v>
      </c>
      <c r="C805" t="s">
        <v>7</v>
      </c>
    </row>
    <row r="806" spans="1:3" x14ac:dyDescent="0.25">
      <c r="A806">
        <v>800</v>
      </c>
      <c r="B806" t="str">
        <f>"00816614"</f>
        <v>00816614</v>
      </c>
      <c r="C806" t="s">
        <v>7</v>
      </c>
    </row>
    <row r="807" spans="1:3" x14ac:dyDescent="0.25">
      <c r="A807">
        <v>801</v>
      </c>
      <c r="B807" t="str">
        <f>"00740547"</f>
        <v>00740547</v>
      </c>
      <c r="C807" t="s">
        <v>7</v>
      </c>
    </row>
    <row r="808" spans="1:3" x14ac:dyDescent="0.25">
      <c r="A808">
        <v>802</v>
      </c>
      <c r="B808" t="str">
        <f>"00817316"</f>
        <v>00817316</v>
      </c>
      <c r="C808" t="s">
        <v>7</v>
      </c>
    </row>
    <row r="809" spans="1:3" x14ac:dyDescent="0.25">
      <c r="A809">
        <v>803</v>
      </c>
      <c r="B809" t="str">
        <f>"00819229"</f>
        <v>00819229</v>
      </c>
      <c r="C809" t="s">
        <v>7</v>
      </c>
    </row>
    <row r="810" spans="1:3" x14ac:dyDescent="0.25">
      <c r="A810">
        <v>804</v>
      </c>
      <c r="B810" t="str">
        <f>"00332495"</f>
        <v>00332495</v>
      </c>
      <c r="C810" t="s">
        <v>6</v>
      </c>
    </row>
    <row r="811" spans="1:3" x14ac:dyDescent="0.25">
      <c r="A811">
        <v>805</v>
      </c>
      <c r="B811" t="str">
        <f>"00444809"</f>
        <v>00444809</v>
      </c>
      <c r="C811" t="s">
        <v>8</v>
      </c>
    </row>
    <row r="812" spans="1:3" x14ac:dyDescent="0.25">
      <c r="A812">
        <v>806</v>
      </c>
      <c r="B812" t="str">
        <f>"00141524"</f>
        <v>00141524</v>
      </c>
      <c r="C812" t="s">
        <v>7</v>
      </c>
    </row>
    <row r="813" spans="1:3" x14ac:dyDescent="0.25">
      <c r="A813">
        <v>807</v>
      </c>
      <c r="B813" t="str">
        <f>"00662526"</f>
        <v>00662526</v>
      </c>
      <c r="C813" t="s">
        <v>9</v>
      </c>
    </row>
    <row r="814" spans="1:3" x14ac:dyDescent="0.25">
      <c r="A814">
        <v>808</v>
      </c>
      <c r="B814" t="str">
        <f>"00761238"</f>
        <v>00761238</v>
      </c>
      <c r="C814" t="s">
        <v>7</v>
      </c>
    </row>
    <row r="815" spans="1:3" x14ac:dyDescent="0.25">
      <c r="A815">
        <v>809</v>
      </c>
      <c r="B815" t="str">
        <f>"00817180"</f>
        <v>00817180</v>
      </c>
      <c r="C815" t="s">
        <v>6</v>
      </c>
    </row>
    <row r="816" spans="1:3" x14ac:dyDescent="0.25">
      <c r="A816">
        <v>810</v>
      </c>
      <c r="B816" t="str">
        <f>"00817349"</f>
        <v>00817349</v>
      </c>
      <c r="C816" t="s">
        <v>7</v>
      </c>
    </row>
    <row r="817" spans="1:3" x14ac:dyDescent="0.25">
      <c r="A817">
        <v>811</v>
      </c>
      <c r="B817" t="str">
        <f>"00444485"</f>
        <v>00444485</v>
      </c>
      <c r="C817" t="s">
        <v>8</v>
      </c>
    </row>
    <row r="818" spans="1:3" x14ac:dyDescent="0.25">
      <c r="A818">
        <v>812</v>
      </c>
      <c r="B818" t="str">
        <f>"00465520"</f>
        <v>00465520</v>
      </c>
      <c r="C818" t="s">
        <v>8</v>
      </c>
    </row>
    <row r="819" spans="1:3" x14ac:dyDescent="0.25">
      <c r="A819">
        <v>813</v>
      </c>
      <c r="B819" t="str">
        <f>"00817690"</f>
        <v>00817690</v>
      </c>
      <c r="C819" t="s">
        <v>8</v>
      </c>
    </row>
    <row r="820" spans="1:3" x14ac:dyDescent="0.25">
      <c r="A820">
        <v>814</v>
      </c>
      <c r="B820" t="str">
        <f>"00425924"</f>
        <v>00425924</v>
      </c>
      <c r="C820" t="s">
        <v>7</v>
      </c>
    </row>
    <row r="821" spans="1:3" x14ac:dyDescent="0.25">
      <c r="A821">
        <v>815</v>
      </c>
      <c r="B821" t="str">
        <f>"00818988"</f>
        <v>00818988</v>
      </c>
      <c r="C821" t="s">
        <v>7</v>
      </c>
    </row>
    <row r="822" spans="1:3" x14ac:dyDescent="0.25">
      <c r="A822">
        <v>816</v>
      </c>
      <c r="B822" t="str">
        <f>"201511012550"</f>
        <v>201511012550</v>
      </c>
      <c r="C822" t="s">
        <v>7</v>
      </c>
    </row>
    <row r="823" spans="1:3" x14ac:dyDescent="0.25">
      <c r="A823">
        <v>817</v>
      </c>
      <c r="B823" t="str">
        <f>"00447554"</f>
        <v>00447554</v>
      </c>
      <c r="C823" t="s">
        <v>8</v>
      </c>
    </row>
    <row r="824" spans="1:3" x14ac:dyDescent="0.25">
      <c r="A824">
        <v>818</v>
      </c>
      <c r="B824" t="str">
        <f>"00818744"</f>
        <v>00818744</v>
      </c>
      <c r="C824" t="s">
        <v>8</v>
      </c>
    </row>
    <row r="825" spans="1:3" x14ac:dyDescent="0.25">
      <c r="A825">
        <v>819</v>
      </c>
      <c r="B825" t="str">
        <f>"00793258"</f>
        <v>00793258</v>
      </c>
      <c r="C825" t="s">
        <v>8</v>
      </c>
    </row>
    <row r="826" spans="1:3" x14ac:dyDescent="0.25">
      <c r="A826">
        <v>820</v>
      </c>
      <c r="B826" t="str">
        <f>"00818424"</f>
        <v>00818424</v>
      </c>
      <c r="C826" t="s">
        <v>8</v>
      </c>
    </row>
    <row r="827" spans="1:3" x14ac:dyDescent="0.25">
      <c r="A827">
        <v>821</v>
      </c>
      <c r="B827" t="str">
        <f>"00284963"</f>
        <v>00284963</v>
      </c>
      <c r="C827" t="s">
        <v>6</v>
      </c>
    </row>
    <row r="828" spans="1:3" x14ac:dyDescent="0.25">
      <c r="A828">
        <v>822</v>
      </c>
      <c r="B828" t="str">
        <f>"00819117"</f>
        <v>00819117</v>
      </c>
      <c r="C828" t="s">
        <v>7</v>
      </c>
    </row>
    <row r="829" spans="1:3" x14ac:dyDescent="0.25">
      <c r="A829">
        <v>823</v>
      </c>
      <c r="B829" t="str">
        <f>"00176383"</f>
        <v>00176383</v>
      </c>
      <c r="C829" t="s">
        <v>6</v>
      </c>
    </row>
    <row r="830" spans="1:3" x14ac:dyDescent="0.25">
      <c r="A830">
        <v>824</v>
      </c>
      <c r="B830" t="str">
        <f>"00449939"</f>
        <v>00449939</v>
      </c>
      <c r="C830" t="s">
        <v>7</v>
      </c>
    </row>
    <row r="831" spans="1:3" x14ac:dyDescent="0.25">
      <c r="A831">
        <v>825</v>
      </c>
      <c r="B831" t="str">
        <f>"200801007063"</f>
        <v>200801007063</v>
      </c>
      <c r="C831" t="s">
        <v>6</v>
      </c>
    </row>
    <row r="832" spans="1:3" x14ac:dyDescent="0.25">
      <c r="A832">
        <v>826</v>
      </c>
      <c r="B832" t="str">
        <f>"00113418"</f>
        <v>00113418</v>
      </c>
      <c r="C832" t="s">
        <v>6</v>
      </c>
    </row>
    <row r="833" spans="1:3" x14ac:dyDescent="0.25">
      <c r="A833">
        <v>827</v>
      </c>
      <c r="B833" t="str">
        <f>"00441793"</f>
        <v>00441793</v>
      </c>
      <c r="C833" t="s">
        <v>7</v>
      </c>
    </row>
    <row r="834" spans="1:3" x14ac:dyDescent="0.25">
      <c r="A834">
        <v>828</v>
      </c>
      <c r="B834" t="str">
        <f>"00818414"</f>
        <v>00818414</v>
      </c>
      <c r="C834" t="s">
        <v>7</v>
      </c>
    </row>
    <row r="835" spans="1:3" x14ac:dyDescent="0.25">
      <c r="A835">
        <v>829</v>
      </c>
      <c r="B835" t="str">
        <f>"00433401"</f>
        <v>00433401</v>
      </c>
      <c r="C835" t="s">
        <v>6</v>
      </c>
    </row>
    <row r="836" spans="1:3" x14ac:dyDescent="0.25">
      <c r="A836">
        <v>830</v>
      </c>
      <c r="B836" t="str">
        <f>"00817184"</f>
        <v>00817184</v>
      </c>
      <c r="C836" t="s">
        <v>8</v>
      </c>
    </row>
    <row r="837" spans="1:3" x14ac:dyDescent="0.25">
      <c r="A837">
        <v>831</v>
      </c>
      <c r="B837" t="str">
        <f>"00444001"</f>
        <v>00444001</v>
      </c>
      <c r="C837" t="s">
        <v>7</v>
      </c>
    </row>
    <row r="838" spans="1:3" x14ac:dyDescent="0.25">
      <c r="A838">
        <v>832</v>
      </c>
      <c r="B838" t="str">
        <f>"00816799"</f>
        <v>00816799</v>
      </c>
      <c r="C838" t="s">
        <v>7</v>
      </c>
    </row>
    <row r="839" spans="1:3" x14ac:dyDescent="0.25">
      <c r="A839">
        <v>833</v>
      </c>
      <c r="B839" t="str">
        <f>"00727004"</f>
        <v>00727004</v>
      </c>
      <c r="C839" t="s">
        <v>6</v>
      </c>
    </row>
    <row r="840" spans="1:3" x14ac:dyDescent="0.25">
      <c r="A840">
        <v>834</v>
      </c>
      <c r="B840" t="str">
        <f>"00816169"</f>
        <v>00816169</v>
      </c>
      <c r="C840" t="s">
        <v>8</v>
      </c>
    </row>
    <row r="841" spans="1:3" x14ac:dyDescent="0.25">
      <c r="A841">
        <v>835</v>
      </c>
      <c r="B841" t="str">
        <f>"00450769"</f>
        <v>00450769</v>
      </c>
      <c r="C841" t="s">
        <v>7</v>
      </c>
    </row>
    <row r="842" spans="1:3" x14ac:dyDescent="0.25">
      <c r="A842">
        <v>836</v>
      </c>
      <c r="B842" t="str">
        <f>"00450677"</f>
        <v>00450677</v>
      </c>
      <c r="C842" t="s">
        <v>7</v>
      </c>
    </row>
    <row r="843" spans="1:3" x14ac:dyDescent="0.25">
      <c r="A843">
        <v>837</v>
      </c>
      <c r="B843" t="str">
        <f>"201406008179"</f>
        <v>201406008179</v>
      </c>
      <c r="C843" t="s">
        <v>6</v>
      </c>
    </row>
    <row r="844" spans="1:3" x14ac:dyDescent="0.25">
      <c r="A844">
        <v>838</v>
      </c>
      <c r="B844" t="str">
        <f>"00791130"</f>
        <v>00791130</v>
      </c>
      <c r="C844" t="s">
        <v>8</v>
      </c>
    </row>
    <row r="845" spans="1:3" x14ac:dyDescent="0.25">
      <c r="A845">
        <v>839</v>
      </c>
      <c r="B845" t="str">
        <f>"00816363"</f>
        <v>00816363</v>
      </c>
      <c r="C845" t="s">
        <v>6</v>
      </c>
    </row>
    <row r="846" spans="1:3" x14ac:dyDescent="0.25">
      <c r="A846">
        <v>840</v>
      </c>
      <c r="B846" t="str">
        <f>"00447936"</f>
        <v>00447936</v>
      </c>
      <c r="C846" t="s">
        <v>6</v>
      </c>
    </row>
    <row r="847" spans="1:3" x14ac:dyDescent="0.25">
      <c r="A847">
        <v>841</v>
      </c>
      <c r="B847" t="str">
        <f>"00020213"</f>
        <v>00020213</v>
      </c>
      <c r="C847" t="s">
        <v>8</v>
      </c>
    </row>
    <row r="848" spans="1:3" x14ac:dyDescent="0.25">
      <c r="A848">
        <v>842</v>
      </c>
      <c r="B848" t="str">
        <f>"00447656"</f>
        <v>00447656</v>
      </c>
      <c r="C848" t="s">
        <v>7</v>
      </c>
    </row>
    <row r="849" spans="1:3" x14ac:dyDescent="0.25">
      <c r="A849">
        <v>843</v>
      </c>
      <c r="B849" t="str">
        <f>"00817217"</f>
        <v>00817217</v>
      </c>
      <c r="C849" t="s">
        <v>6</v>
      </c>
    </row>
    <row r="850" spans="1:3" x14ac:dyDescent="0.25">
      <c r="A850">
        <v>844</v>
      </c>
      <c r="B850" t="str">
        <f>"00794256"</f>
        <v>00794256</v>
      </c>
      <c r="C850" t="s">
        <v>7</v>
      </c>
    </row>
    <row r="851" spans="1:3" x14ac:dyDescent="0.25">
      <c r="A851">
        <v>845</v>
      </c>
      <c r="B851" t="str">
        <f>"00817977"</f>
        <v>00817977</v>
      </c>
      <c r="C851" t="s">
        <v>7</v>
      </c>
    </row>
    <row r="852" spans="1:3" x14ac:dyDescent="0.25">
      <c r="A852">
        <v>846</v>
      </c>
      <c r="B852" t="str">
        <f>"00819118"</f>
        <v>00819118</v>
      </c>
      <c r="C852" t="str">
        <f>"011"</f>
        <v>011</v>
      </c>
    </row>
    <row r="853" spans="1:3" x14ac:dyDescent="0.25">
      <c r="A853">
        <v>847</v>
      </c>
      <c r="B853" t="str">
        <f>"00816464"</f>
        <v>00816464</v>
      </c>
      <c r="C853" t="s">
        <v>7</v>
      </c>
    </row>
    <row r="854" spans="1:3" x14ac:dyDescent="0.25">
      <c r="A854">
        <v>848</v>
      </c>
      <c r="B854" t="str">
        <f>"00817324"</f>
        <v>00817324</v>
      </c>
      <c r="C854" t="s">
        <v>7</v>
      </c>
    </row>
    <row r="855" spans="1:3" x14ac:dyDescent="0.25">
      <c r="A855">
        <v>849</v>
      </c>
      <c r="B855" t="str">
        <f>"00779176"</f>
        <v>00779176</v>
      </c>
      <c r="C855" t="s">
        <v>7</v>
      </c>
    </row>
    <row r="856" spans="1:3" x14ac:dyDescent="0.25">
      <c r="A856">
        <v>850</v>
      </c>
      <c r="B856" t="str">
        <f>"00446519"</f>
        <v>00446519</v>
      </c>
      <c r="C856" t="s">
        <v>7</v>
      </c>
    </row>
    <row r="857" spans="1:3" x14ac:dyDescent="0.25">
      <c r="A857">
        <v>851</v>
      </c>
      <c r="B857" t="str">
        <f>"00819092"</f>
        <v>00819092</v>
      </c>
      <c r="C857" t="s">
        <v>6</v>
      </c>
    </row>
    <row r="858" spans="1:3" x14ac:dyDescent="0.25">
      <c r="A858">
        <v>852</v>
      </c>
      <c r="B858" t="str">
        <f>"00816097"</f>
        <v>00816097</v>
      </c>
      <c r="C858" t="s">
        <v>7</v>
      </c>
    </row>
    <row r="859" spans="1:3" x14ac:dyDescent="0.25">
      <c r="A859">
        <v>853</v>
      </c>
      <c r="B859" t="str">
        <f>"00818341"</f>
        <v>00818341</v>
      </c>
      <c r="C859" t="s">
        <v>7</v>
      </c>
    </row>
    <row r="860" spans="1:3" x14ac:dyDescent="0.25">
      <c r="A860">
        <v>854</v>
      </c>
      <c r="B860" t="str">
        <f>"201604004436"</f>
        <v>201604004436</v>
      </c>
      <c r="C860" t="s">
        <v>8</v>
      </c>
    </row>
    <row r="861" spans="1:3" x14ac:dyDescent="0.25">
      <c r="A861">
        <v>855</v>
      </c>
      <c r="B861" t="str">
        <f>"00423481"</f>
        <v>00423481</v>
      </c>
      <c r="C861" t="s">
        <v>8</v>
      </c>
    </row>
    <row r="862" spans="1:3" x14ac:dyDescent="0.25">
      <c r="A862">
        <v>856</v>
      </c>
      <c r="B862" t="str">
        <f>"00558043"</f>
        <v>00558043</v>
      </c>
      <c r="C862" t="s">
        <v>6</v>
      </c>
    </row>
    <row r="863" spans="1:3" x14ac:dyDescent="0.25">
      <c r="A863">
        <v>857</v>
      </c>
      <c r="B863" t="str">
        <f>"00761349"</f>
        <v>00761349</v>
      </c>
      <c r="C863" t="s">
        <v>6</v>
      </c>
    </row>
    <row r="864" spans="1:3" x14ac:dyDescent="0.25">
      <c r="A864">
        <v>858</v>
      </c>
      <c r="B864" t="str">
        <f>"00817531"</f>
        <v>00817531</v>
      </c>
      <c r="C864" t="s">
        <v>6</v>
      </c>
    </row>
    <row r="865" spans="1:3" x14ac:dyDescent="0.25">
      <c r="A865">
        <v>859</v>
      </c>
      <c r="B865" t="str">
        <f>"00502909"</f>
        <v>00502909</v>
      </c>
      <c r="C865" t="s">
        <v>7</v>
      </c>
    </row>
    <row r="866" spans="1:3" x14ac:dyDescent="0.25">
      <c r="A866">
        <v>860</v>
      </c>
      <c r="B866" t="str">
        <f>"201511009064"</f>
        <v>201511009064</v>
      </c>
      <c r="C866" t="s">
        <v>8</v>
      </c>
    </row>
    <row r="867" spans="1:3" x14ac:dyDescent="0.25">
      <c r="A867">
        <v>861</v>
      </c>
      <c r="B867" t="str">
        <f>"201511027424"</f>
        <v>201511027424</v>
      </c>
      <c r="C867" t="s">
        <v>7</v>
      </c>
    </row>
    <row r="868" spans="1:3" x14ac:dyDescent="0.25">
      <c r="A868">
        <v>862</v>
      </c>
      <c r="B868" t="str">
        <f>"201501000030"</f>
        <v>201501000030</v>
      </c>
      <c r="C868" t="s">
        <v>8</v>
      </c>
    </row>
    <row r="869" spans="1:3" x14ac:dyDescent="0.25">
      <c r="A869">
        <v>863</v>
      </c>
      <c r="B869" t="str">
        <f>"00816525"</f>
        <v>00816525</v>
      </c>
      <c r="C869" t="s">
        <v>8</v>
      </c>
    </row>
    <row r="870" spans="1:3" x14ac:dyDescent="0.25">
      <c r="A870">
        <v>864</v>
      </c>
      <c r="B870" t="str">
        <f>"201601000572"</f>
        <v>201601000572</v>
      </c>
      <c r="C870" t="s">
        <v>8</v>
      </c>
    </row>
    <row r="871" spans="1:3" x14ac:dyDescent="0.25">
      <c r="A871">
        <v>865</v>
      </c>
      <c r="B871" t="str">
        <f>"00710106"</f>
        <v>00710106</v>
      </c>
      <c r="C871" t="s">
        <v>8</v>
      </c>
    </row>
    <row r="872" spans="1:3" x14ac:dyDescent="0.25">
      <c r="A872">
        <v>866</v>
      </c>
      <c r="B872" t="str">
        <f>"201406013198"</f>
        <v>201406013198</v>
      </c>
      <c r="C872" t="s">
        <v>6</v>
      </c>
    </row>
    <row r="873" spans="1:3" x14ac:dyDescent="0.25">
      <c r="A873">
        <v>867</v>
      </c>
      <c r="B873" t="str">
        <f>"00816585"</f>
        <v>00816585</v>
      </c>
      <c r="C873" t="s">
        <v>7</v>
      </c>
    </row>
    <row r="874" spans="1:3" x14ac:dyDescent="0.25">
      <c r="A874">
        <v>868</v>
      </c>
      <c r="B874" t="str">
        <f>"00450681"</f>
        <v>00450681</v>
      </c>
      <c r="C874" t="s">
        <v>7</v>
      </c>
    </row>
    <row r="875" spans="1:3" x14ac:dyDescent="0.25">
      <c r="A875">
        <v>869</v>
      </c>
      <c r="B875" t="str">
        <f>"00447446"</f>
        <v>00447446</v>
      </c>
      <c r="C875" t="s">
        <v>7</v>
      </c>
    </row>
    <row r="876" spans="1:3" x14ac:dyDescent="0.25">
      <c r="A876">
        <v>870</v>
      </c>
      <c r="B876" t="str">
        <f>"00815181"</f>
        <v>00815181</v>
      </c>
      <c r="C876" t="s">
        <v>7</v>
      </c>
    </row>
    <row r="877" spans="1:3" x14ac:dyDescent="0.25">
      <c r="A877">
        <v>871</v>
      </c>
      <c r="B877" t="str">
        <f>"201601000061"</f>
        <v>201601000061</v>
      </c>
      <c r="C877" t="s">
        <v>7</v>
      </c>
    </row>
    <row r="878" spans="1:3" x14ac:dyDescent="0.25">
      <c r="A878">
        <v>872</v>
      </c>
      <c r="B878" t="str">
        <f>"00818436"</f>
        <v>00818436</v>
      </c>
      <c r="C878" t="s">
        <v>8</v>
      </c>
    </row>
    <row r="879" spans="1:3" x14ac:dyDescent="0.25">
      <c r="A879">
        <v>873</v>
      </c>
      <c r="B879" t="str">
        <f>"00258306"</f>
        <v>00258306</v>
      </c>
      <c r="C879" t="s">
        <v>9</v>
      </c>
    </row>
    <row r="880" spans="1:3" x14ac:dyDescent="0.25">
      <c r="A880">
        <v>874</v>
      </c>
      <c r="B880" t="str">
        <f>"00343842"</f>
        <v>00343842</v>
      </c>
      <c r="C880" t="s">
        <v>7</v>
      </c>
    </row>
    <row r="881" spans="1:3" x14ac:dyDescent="0.25">
      <c r="A881">
        <v>875</v>
      </c>
      <c r="B881" t="str">
        <f>"00817068"</f>
        <v>00817068</v>
      </c>
      <c r="C881" t="s">
        <v>8</v>
      </c>
    </row>
    <row r="882" spans="1:3" x14ac:dyDescent="0.25">
      <c r="A882">
        <v>876</v>
      </c>
      <c r="B882" t="str">
        <f>"00818885"</f>
        <v>00818885</v>
      </c>
      <c r="C882" t="s">
        <v>7</v>
      </c>
    </row>
    <row r="883" spans="1:3" x14ac:dyDescent="0.25">
      <c r="A883">
        <v>877</v>
      </c>
      <c r="B883" t="str">
        <f>"00491775"</f>
        <v>00491775</v>
      </c>
      <c r="C883" t="s">
        <v>7</v>
      </c>
    </row>
    <row r="884" spans="1:3" x14ac:dyDescent="0.25">
      <c r="A884">
        <v>878</v>
      </c>
      <c r="B884" t="str">
        <f>"00817075"</f>
        <v>00817075</v>
      </c>
      <c r="C884" t="s">
        <v>7</v>
      </c>
    </row>
    <row r="885" spans="1:3" x14ac:dyDescent="0.25">
      <c r="A885">
        <v>879</v>
      </c>
      <c r="B885" t="str">
        <f>"00284454"</f>
        <v>00284454</v>
      </c>
      <c r="C885" t="s">
        <v>7</v>
      </c>
    </row>
    <row r="886" spans="1:3" x14ac:dyDescent="0.25">
      <c r="A886">
        <v>880</v>
      </c>
      <c r="B886" t="str">
        <f>"00816119"</f>
        <v>00816119</v>
      </c>
      <c r="C886" t="s">
        <v>8</v>
      </c>
    </row>
    <row r="887" spans="1:3" x14ac:dyDescent="0.25">
      <c r="A887">
        <v>881</v>
      </c>
      <c r="B887" t="str">
        <f>"00184110"</f>
        <v>00184110</v>
      </c>
      <c r="C887" t="s">
        <v>7</v>
      </c>
    </row>
    <row r="888" spans="1:3" x14ac:dyDescent="0.25">
      <c r="A888">
        <v>882</v>
      </c>
      <c r="B888" t="str">
        <f>"00437840"</f>
        <v>00437840</v>
      </c>
      <c r="C888" t="s">
        <v>7</v>
      </c>
    </row>
    <row r="889" spans="1:3" x14ac:dyDescent="0.25">
      <c r="A889">
        <v>883</v>
      </c>
      <c r="B889" t="str">
        <f>"00210387"</f>
        <v>00210387</v>
      </c>
      <c r="C889" t="s">
        <v>7</v>
      </c>
    </row>
    <row r="890" spans="1:3" x14ac:dyDescent="0.25">
      <c r="A890">
        <v>884</v>
      </c>
      <c r="B890" t="str">
        <f>"00442714"</f>
        <v>00442714</v>
      </c>
      <c r="C890" t="s">
        <v>7</v>
      </c>
    </row>
    <row r="891" spans="1:3" x14ac:dyDescent="0.25">
      <c r="A891">
        <v>885</v>
      </c>
      <c r="B891" t="str">
        <f>"00816971"</f>
        <v>00816971</v>
      </c>
      <c r="C891" t="s">
        <v>7</v>
      </c>
    </row>
    <row r="892" spans="1:3" x14ac:dyDescent="0.25">
      <c r="A892">
        <v>886</v>
      </c>
      <c r="B892" t="str">
        <f>"00817876"</f>
        <v>00817876</v>
      </c>
      <c r="C892" t="s">
        <v>7</v>
      </c>
    </row>
    <row r="893" spans="1:3" x14ac:dyDescent="0.25">
      <c r="A893">
        <v>887</v>
      </c>
      <c r="B893" t="str">
        <f>"00816144"</f>
        <v>00816144</v>
      </c>
      <c r="C893" t="s">
        <v>7</v>
      </c>
    </row>
    <row r="894" spans="1:3" x14ac:dyDescent="0.25">
      <c r="A894">
        <v>888</v>
      </c>
      <c r="B894" t="str">
        <f>"00819034"</f>
        <v>00819034</v>
      </c>
      <c r="C894" t="s">
        <v>7</v>
      </c>
    </row>
    <row r="895" spans="1:3" x14ac:dyDescent="0.25">
      <c r="A895">
        <v>889</v>
      </c>
      <c r="B895" t="str">
        <f>"00818315"</f>
        <v>00818315</v>
      </c>
      <c r="C895" t="s">
        <v>8</v>
      </c>
    </row>
    <row r="896" spans="1:3" x14ac:dyDescent="0.25">
      <c r="A896">
        <v>890</v>
      </c>
      <c r="B896" t="str">
        <f>"00070243"</f>
        <v>00070243</v>
      </c>
      <c r="C896" t="s">
        <v>6</v>
      </c>
    </row>
    <row r="897" spans="1:3" x14ac:dyDescent="0.25">
      <c r="A897">
        <v>891</v>
      </c>
      <c r="B897" t="str">
        <f>"00817405"</f>
        <v>00817405</v>
      </c>
      <c r="C897" t="s">
        <v>7</v>
      </c>
    </row>
    <row r="898" spans="1:3" x14ac:dyDescent="0.25">
      <c r="A898">
        <v>892</v>
      </c>
      <c r="B898" t="str">
        <f>"00818805"</f>
        <v>00818805</v>
      </c>
      <c r="C898" t="s">
        <v>7</v>
      </c>
    </row>
    <row r="899" spans="1:3" x14ac:dyDescent="0.25">
      <c r="A899">
        <v>893</v>
      </c>
      <c r="B899" t="str">
        <f>"00504720"</f>
        <v>00504720</v>
      </c>
      <c r="C899" t="s">
        <v>7</v>
      </c>
    </row>
    <row r="900" spans="1:3" x14ac:dyDescent="0.25">
      <c r="A900">
        <v>894</v>
      </c>
      <c r="B900" t="str">
        <f>"00043672"</f>
        <v>00043672</v>
      </c>
      <c r="C900" t="s">
        <v>7</v>
      </c>
    </row>
    <row r="901" spans="1:3" x14ac:dyDescent="0.25">
      <c r="A901">
        <v>895</v>
      </c>
      <c r="B901" t="str">
        <f>"00365199"</f>
        <v>00365199</v>
      </c>
      <c r="C901" t="s">
        <v>10</v>
      </c>
    </row>
    <row r="902" spans="1:3" x14ac:dyDescent="0.25">
      <c r="A902">
        <v>896</v>
      </c>
      <c r="B902" t="str">
        <f>"00817004"</f>
        <v>00817004</v>
      </c>
      <c r="C902" t="s">
        <v>8</v>
      </c>
    </row>
    <row r="903" spans="1:3" x14ac:dyDescent="0.25">
      <c r="A903">
        <v>897</v>
      </c>
      <c r="B903" t="str">
        <f>"00440306"</f>
        <v>00440306</v>
      </c>
      <c r="C903" t="s">
        <v>7</v>
      </c>
    </row>
    <row r="904" spans="1:3" x14ac:dyDescent="0.25">
      <c r="A904">
        <v>898</v>
      </c>
      <c r="B904" t="str">
        <f>"00455777"</f>
        <v>00455777</v>
      </c>
      <c r="C904" t="s">
        <v>8</v>
      </c>
    </row>
    <row r="905" spans="1:3" x14ac:dyDescent="0.25">
      <c r="A905">
        <v>899</v>
      </c>
      <c r="B905" t="str">
        <f>"00817610"</f>
        <v>00817610</v>
      </c>
      <c r="C905" t="s">
        <v>7</v>
      </c>
    </row>
    <row r="906" spans="1:3" x14ac:dyDescent="0.25">
      <c r="A906">
        <v>900</v>
      </c>
      <c r="B906" t="str">
        <f>"00502252"</f>
        <v>00502252</v>
      </c>
      <c r="C906" t="s">
        <v>7</v>
      </c>
    </row>
    <row r="907" spans="1:3" x14ac:dyDescent="0.25">
      <c r="A907">
        <v>901</v>
      </c>
      <c r="B907" t="str">
        <f>"00655741"</f>
        <v>00655741</v>
      </c>
      <c r="C907" t="s">
        <v>7</v>
      </c>
    </row>
    <row r="908" spans="1:3" x14ac:dyDescent="0.25">
      <c r="A908">
        <v>902</v>
      </c>
      <c r="B908" t="str">
        <f>"201402002709"</f>
        <v>201402002709</v>
      </c>
      <c r="C908" t="s">
        <v>6</v>
      </c>
    </row>
    <row r="909" spans="1:3" x14ac:dyDescent="0.25">
      <c r="A909">
        <v>903</v>
      </c>
      <c r="B909" t="str">
        <f>"00313268"</f>
        <v>00313268</v>
      </c>
      <c r="C909" t="s">
        <v>7</v>
      </c>
    </row>
    <row r="910" spans="1:3" x14ac:dyDescent="0.25">
      <c r="A910">
        <v>904</v>
      </c>
      <c r="B910" t="str">
        <f>"00444445"</f>
        <v>00444445</v>
      </c>
      <c r="C910" t="s">
        <v>8</v>
      </c>
    </row>
    <row r="911" spans="1:3" x14ac:dyDescent="0.25">
      <c r="A911">
        <v>905</v>
      </c>
      <c r="B911" t="str">
        <f>"00818122"</f>
        <v>00818122</v>
      </c>
      <c r="C911" t="s">
        <v>7</v>
      </c>
    </row>
    <row r="912" spans="1:3" x14ac:dyDescent="0.25">
      <c r="A912">
        <v>906</v>
      </c>
      <c r="B912" t="str">
        <f>"201511022211"</f>
        <v>201511022211</v>
      </c>
      <c r="C912" t="s">
        <v>7</v>
      </c>
    </row>
    <row r="913" spans="1:3" x14ac:dyDescent="0.25">
      <c r="A913">
        <v>907</v>
      </c>
      <c r="B913" t="str">
        <f>"00128137"</f>
        <v>00128137</v>
      </c>
      <c r="C913" t="s">
        <v>7</v>
      </c>
    </row>
    <row r="914" spans="1:3" x14ac:dyDescent="0.25">
      <c r="A914">
        <v>908</v>
      </c>
      <c r="B914" t="str">
        <f>"00817533"</f>
        <v>00817533</v>
      </c>
      <c r="C914" t="s">
        <v>6</v>
      </c>
    </row>
    <row r="915" spans="1:3" x14ac:dyDescent="0.25">
      <c r="A915">
        <v>909</v>
      </c>
      <c r="B915" t="str">
        <f>"00819102"</f>
        <v>00819102</v>
      </c>
      <c r="C915" t="s">
        <v>11</v>
      </c>
    </row>
    <row r="916" spans="1:3" x14ac:dyDescent="0.25">
      <c r="A916">
        <v>910</v>
      </c>
      <c r="B916" t="str">
        <f>"00079789"</f>
        <v>00079789</v>
      </c>
      <c r="C916" t="s">
        <v>6</v>
      </c>
    </row>
    <row r="917" spans="1:3" x14ac:dyDescent="0.25">
      <c r="A917">
        <v>911</v>
      </c>
      <c r="B917" t="str">
        <f>"00817412"</f>
        <v>00817412</v>
      </c>
      <c r="C917" t="s">
        <v>7</v>
      </c>
    </row>
    <row r="918" spans="1:3" x14ac:dyDescent="0.25">
      <c r="A918">
        <v>912</v>
      </c>
      <c r="B918" t="str">
        <f>"00668534"</f>
        <v>00668534</v>
      </c>
      <c r="C918" t="str">
        <f>"011"</f>
        <v>011</v>
      </c>
    </row>
    <row r="919" spans="1:3" x14ac:dyDescent="0.25">
      <c r="A919">
        <v>913</v>
      </c>
      <c r="B919" t="str">
        <f>"201512001757"</f>
        <v>201512001757</v>
      </c>
      <c r="C919" t="s">
        <v>6</v>
      </c>
    </row>
    <row r="920" spans="1:3" x14ac:dyDescent="0.25">
      <c r="A920">
        <v>914</v>
      </c>
      <c r="B920" t="str">
        <f>"00694830"</f>
        <v>00694830</v>
      </c>
      <c r="C920" t="s">
        <v>7</v>
      </c>
    </row>
    <row r="921" spans="1:3" x14ac:dyDescent="0.25">
      <c r="A921">
        <v>915</v>
      </c>
      <c r="B921" t="str">
        <f>"00656111"</f>
        <v>00656111</v>
      </c>
      <c r="C921" t="s">
        <v>6</v>
      </c>
    </row>
    <row r="922" spans="1:3" x14ac:dyDescent="0.25">
      <c r="A922">
        <v>916</v>
      </c>
      <c r="B922" t="str">
        <f>"00726129"</f>
        <v>00726129</v>
      </c>
      <c r="C922" t="s">
        <v>8</v>
      </c>
    </row>
    <row r="923" spans="1:3" x14ac:dyDescent="0.25">
      <c r="A923">
        <v>917</v>
      </c>
      <c r="B923" t="str">
        <f>"00780033"</f>
        <v>00780033</v>
      </c>
      <c r="C923" t="s">
        <v>7</v>
      </c>
    </row>
    <row r="924" spans="1:3" x14ac:dyDescent="0.25">
      <c r="A924">
        <v>918</v>
      </c>
      <c r="B924" t="str">
        <f>"00815175"</f>
        <v>00815175</v>
      </c>
      <c r="C924" t="s">
        <v>6</v>
      </c>
    </row>
    <row r="925" spans="1:3" x14ac:dyDescent="0.25">
      <c r="A925">
        <v>919</v>
      </c>
      <c r="B925" t="str">
        <f>"00213455"</f>
        <v>00213455</v>
      </c>
      <c r="C925" t="s">
        <v>6</v>
      </c>
    </row>
    <row r="926" spans="1:3" x14ac:dyDescent="0.25">
      <c r="A926">
        <v>920</v>
      </c>
      <c r="B926" t="str">
        <f>"00551035"</f>
        <v>00551035</v>
      </c>
      <c r="C926" t="s">
        <v>7</v>
      </c>
    </row>
    <row r="927" spans="1:3" x14ac:dyDescent="0.25">
      <c r="A927">
        <v>921</v>
      </c>
      <c r="B927" t="str">
        <f>"00817739"</f>
        <v>00817739</v>
      </c>
      <c r="C927" t="s">
        <v>8</v>
      </c>
    </row>
    <row r="928" spans="1:3" x14ac:dyDescent="0.25">
      <c r="A928">
        <v>922</v>
      </c>
      <c r="B928" t="str">
        <f>"00817775"</f>
        <v>00817775</v>
      </c>
      <c r="C928" t="s">
        <v>8</v>
      </c>
    </row>
    <row r="929" spans="1:3" x14ac:dyDescent="0.25">
      <c r="A929">
        <v>923</v>
      </c>
      <c r="B929" t="str">
        <f>"00780050"</f>
        <v>00780050</v>
      </c>
      <c r="C929" t="s">
        <v>7</v>
      </c>
    </row>
    <row r="930" spans="1:3" x14ac:dyDescent="0.25">
      <c r="A930">
        <v>924</v>
      </c>
      <c r="B930" t="str">
        <f>"00662816"</f>
        <v>00662816</v>
      </c>
      <c r="C930" t="s">
        <v>11</v>
      </c>
    </row>
    <row r="931" spans="1:3" x14ac:dyDescent="0.25">
      <c r="A931">
        <v>925</v>
      </c>
      <c r="B931" t="str">
        <f>"00819028"</f>
        <v>00819028</v>
      </c>
      <c r="C931" t="s">
        <v>6</v>
      </c>
    </row>
    <row r="932" spans="1:3" x14ac:dyDescent="0.25">
      <c r="A932">
        <v>926</v>
      </c>
      <c r="B932" t="str">
        <f>"00729203"</f>
        <v>00729203</v>
      </c>
      <c r="C932" t="s">
        <v>6</v>
      </c>
    </row>
    <row r="933" spans="1:3" x14ac:dyDescent="0.25">
      <c r="A933">
        <v>927</v>
      </c>
      <c r="B933" t="str">
        <f>"201507003498"</f>
        <v>201507003498</v>
      </c>
      <c r="C933" t="s">
        <v>11</v>
      </c>
    </row>
    <row r="934" spans="1:3" x14ac:dyDescent="0.25">
      <c r="A934">
        <v>928</v>
      </c>
      <c r="B934" t="str">
        <f>"00817442"</f>
        <v>00817442</v>
      </c>
      <c r="C934" t="s">
        <v>8</v>
      </c>
    </row>
    <row r="935" spans="1:3" x14ac:dyDescent="0.25">
      <c r="A935">
        <v>929</v>
      </c>
      <c r="B935" t="str">
        <f>"00815333"</f>
        <v>00815333</v>
      </c>
      <c r="C935" t="s">
        <v>8</v>
      </c>
    </row>
    <row r="936" spans="1:3" x14ac:dyDescent="0.25">
      <c r="A936">
        <v>930</v>
      </c>
      <c r="B936" t="str">
        <f>"00815222"</f>
        <v>00815222</v>
      </c>
      <c r="C936" t="s">
        <v>6</v>
      </c>
    </row>
    <row r="937" spans="1:3" x14ac:dyDescent="0.25">
      <c r="A937">
        <v>931</v>
      </c>
      <c r="B937" t="str">
        <f>"00777486"</f>
        <v>00777486</v>
      </c>
      <c r="C937" t="s">
        <v>7</v>
      </c>
    </row>
    <row r="938" spans="1:3" x14ac:dyDescent="0.25">
      <c r="A938">
        <v>932</v>
      </c>
      <c r="B938" t="str">
        <f>"00649262"</f>
        <v>00649262</v>
      </c>
      <c r="C938" t="s">
        <v>8</v>
      </c>
    </row>
    <row r="939" spans="1:3" x14ac:dyDescent="0.25">
      <c r="A939">
        <v>933</v>
      </c>
      <c r="B939" t="str">
        <f>"00816761"</f>
        <v>00816761</v>
      </c>
      <c r="C939" t="s">
        <v>7</v>
      </c>
    </row>
    <row r="940" spans="1:3" x14ac:dyDescent="0.25">
      <c r="A940">
        <v>934</v>
      </c>
      <c r="B940" t="str">
        <f>"00115433"</f>
        <v>00115433</v>
      </c>
      <c r="C940" t="s">
        <v>7</v>
      </c>
    </row>
    <row r="941" spans="1:3" x14ac:dyDescent="0.25">
      <c r="A941">
        <v>935</v>
      </c>
      <c r="B941" t="str">
        <f>"00816510"</f>
        <v>00816510</v>
      </c>
      <c r="C941" t="s">
        <v>7</v>
      </c>
    </row>
    <row r="942" spans="1:3" x14ac:dyDescent="0.25">
      <c r="A942">
        <v>936</v>
      </c>
      <c r="B942" t="str">
        <f>"00449604"</f>
        <v>00449604</v>
      </c>
      <c r="C942" t="s">
        <v>6</v>
      </c>
    </row>
    <row r="943" spans="1:3" x14ac:dyDescent="0.25">
      <c r="A943">
        <v>937</v>
      </c>
      <c r="B943" t="str">
        <f>"201511037574"</f>
        <v>201511037574</v>
      </c>
      <c r="C943" t="s">
        <v>7</v>
      </c>
    </row>
    <row r="944" spans="1:3" x14ac:dyDescent="0.25">
      <c r="A944">
        <v>938</v>
      </c>
      <c r="B944" t="str">
        <f>"00817842"</f>
        <v>00817842</v>
      </c>
      <c r="C944" t="s">
        <v>7</v>
      </c>
    </row>
    <row r="945" spans="1:3" x14ac:dyDescent="0.25">
      <c r="A945">
        <v>939</v>
      </c>
      <c r="B945" t="str">
        <f>"00818901"</f>
        <v>00818901</v>
      </c>
      <c r="C945" t="s">
        <v>8</v>
      </c>
    </row>
    <row r="946" spans="1:3" x14ac:dyDescent="0.25">
      <c r="A946">
        <v>940</v>
      </c>
      <c r="B946" t="str">
        <f>"00817027"</f>
        <v>00817027</v>
      </c>
      <c r="C946" t="s">
        <v>7</v>
      </c>
    </row>
    <row r="947" spans="1:3" x14ac:dyDescent="0.25">
      <c r="A947">
        <v>941</v>
      </c>
      <c r="B947" t="str">
        <f>"00448384"</f>
        <v>00448384</v>
      </c>
      <c r="C947" t="s">
        <v>7</v>
      </c>
    </row>
    <row r="948" spans="1:3" x14ac:dyDescent="0.25">
      <c r="A948">
        <v>942</v>
      </c>
      <c r="B948" t="str">
        <f>"00792909"</f>
        <v>00792909</v>
      </c>
      <c r="C948" t="s">
        <v>8</v>
      </c>
    </row>
    <row r="949" spans="1:3" x14ac:dyDescent="0.25">
      <c r="A949">
        <v>943</v>
      </c>
      <c r="B949" t="str">
        <f>"00767822"</f>
        <v>00767822</v>
      </c>
      <c r="C949" t="s">
        <v>6</v>
      </c>
    </row>
    <row r="950" spans="1:3" x14ac:dyDescent="0.25">
      <c r="A950">
        <v>944</v>
      </c>
      <c r="B950" t="str">
        <f>"00453204"</f>
        <v>00453204</v>
      </c>
      <c r="C950" t="s">
        <v>8</v>
      </c>
    </row>
    <row r="951" spans="1:3" x14ac:dyDescent="0.25">
      <c r="A951">
        <v>945</v>
      </c>
      <c r="B951" t="str">
        <f>"00818644"</f>
        <v>00818644</v>
      </c>
      <c r="C951" t="s">
        <v>8</v>
      </c>
    </row>
    <row r="952" spans="1:3" x14ac:dyDescent="0.25">
      <c r="A952">
        <v>946</v>
      </c>
      <c r="B952" t="str">
        <f>"00276058"</f>
        <v>00276058</v>
      </c>
      <c r="C952" t="s">
        <v>7</v>
      </c>
    </row>
    <row r="953" spans="1:3" x14ac:dyDescent="0.25">
      <c r="A953">
        <v>947</v>
      </c>
      <c r="B953" t="str">
        <f>"201204000086"</f>
        <v>201204000086</v>
      </c>
      <c r="C953" t="s">
        <v>7</v>
      </c>
    </row>
    <row r="954" spans="1:3" x14ac:dyDescent="0.25">
      <c r="A954">
        <v>948</v>
      </c>
      <c r="B954" t="str">
        <f>"201402002583"</f>
        <v>201402002583</v>
      </c>
      <c r="C954" t="s">
        <v>6</v>
      </c>
    </row>
    <row r="955" spans="1:3" x14ac:dyDescent="0.25">
      <c r="A955">
        <v>949</v>
      </c>
      <c r="B955" t="str">
        <f>"00815710"</f>
        <v>00815710</v>
      </c>
      <c r="C955" t="s">
        <v>7</v>
      </c>
    </row>
    <row r="956" spans="1:3" x14ac:dyDescent="0.25">
      <c r="A956">
        <v>950</v>
      </c>
      <c r="B956" t="str">
        <f>"00771075"</f>
        <v>00771075</v>
      </c>
      <c r="C956" t="s">
        <v>7</v>
      </c>
    </row>
    <row r="957" spans="1:3" x14ac:dyDescent="0.25">
      <c r="A957">
        <v>951</v>
      </c>
      <c r="B957" t="str">
        <f>"00141678"</f>
        <v>00141678</v>
      </c>
      <c r="C957" t="s">
        <v>6</v>
      </c>
    </row>
    <row r="958" spans="1:3" x14ac:dyDescent="0.25">
      <c r="A958">
        <v>952</v>
      </c>
      <c r="B958" t="str">
        <f>"00817299"</f>
        <v>00817299</v>
      </c>
      <c r="C958" t="s">
        <v>6</v>
      </c>
    </row>
    <row r="959" spans="1:3" x14ac:dyDescent="0.25">
      <c r="A959">
        <v>953</v>
      </c>
      <c r="B959" t="str">
        <f>"00818728"</f>
        <v>00818728</v>
      </c>
      <c r="C959" t="s">
        <v>7</v>
      </c>
    </row>
    <row r="960" spans="1:3" x14ac:dyDescent="0.25">
      <c r="A960">
        <v>954</v>
      </c>
      <c r="B960" t="str">
        <f>"00372199"</f>
        <v>00372199</v>
      </c>
      <c r="C960" t="s">
        <v>7</v>
      </c>
    </row>
    <row r="961" spans="1:3" x14ac:dyDescent="0.25">
      <c r="A961">
        <v>955</v>
      </c>
      <c r="B961" t="str">
        <f>"00554151"</f>
        <v>00554151</v>
      </c>
      <c r="C961" t="s">
        <v>7</v>
      </c>
    </row>
    <row r="962" spans="1:3" x14ac:dyDescent="0.25">
      <c r="A962">
        <v>956</v>
      </c>
      <c r="B962" t="str">
        <f>"00449093"</f>
        <v>00449093</v>
      </c>
      <c r="C962" t="s">
        <v>8</v>
      </c>
    </row>
    <row r="963" spans="1:3" x14ac:dyDescent="0.25">
      <c r="A963">
        <v>957</v>
      </c>
      <c r="B963" t="str">
        <f>"00785098"</f>
        <v>00785098</v>
      </c>
      <c r="C963" t="s">
        <v>8</v>
      </c>
    </row>
    <row r="964" spans="1:3" x14ac:dyDescent="0.25">
      <c r="A964">
        <v>958</v>
      </c>
      <c r="B964" t="str">
        <f>"00716644"</f>
        <v>00716644</v>
      </c>
      <c r="C964" t="s">
        <v>7</v>
      </c>
    </row>
    <row r="965" spans="1:3" x14ac:dyDescent="0.25">
      <c r="A965">
        <v>959</v>
      </c>
      <c r="B965" t="str">
        <f>"00444806"</f>
        <v>00444806</v>
      </c>
      <c r="C965" t="s">
        <v>7</v>
      </c>
    </row>
    <row r="966" spans="1:3" x14ac:dyDescent="0.25">
      <c r="A966">
        <v>960</v>
      </c>
      <c r="B966" t="str">
        <f>"00449155"</f>
        <v>00449155</v>
      </c>
      <c r="C966" t="s">
        <v>7</v>
      </c>
    </row>
    <row r="967" spans="1:3" x14ac:dyDescent="0.25">
      <c r="A967">
        <v>961</v>
      </c>
      <c r="B967" t="str">
        <f>"00648826"</f>
        <v>00648826</v>
      </c>
      <c r="C967" t="s">
        <v>7</v>
      </c>
    </row>
    <row r="968" spans="1:3" x14ac:dyDescent="0.25">
      <c r="A968">
        <v>962</v>
      </c>
      <c r="B968" t="str">
        <f>"00817757"</f>
        <v>00817757</v>
      </c>
      <c r="C968" t="s">
        <v>10</v>
      </c>
    </row>
    <row r="969" spans="1:3" x14ac:dyDescent="0.25">
      <c r="A969">
        <v>963</v>
      </c>
      <c r="B969" t="str">
        <f>"00818147"</f>
        <v>00818147</v>
      </c>
      <c r="C969" t="s">
        <v>7</v>
      </c>
    </row>
    <row r="970" spans="1:3" x14ac:dyDescent="0.25">
      <c r="A970">
        <v>964</v>
      </c>
      <c r="B970" t="str">
        <f>"00818155"</f>
        <v>00818155</v>
      </c>
      <c r="C970" t="s">
        <v>7</v>
      </c>
    </row>
    <row r="971" spans="1:3" x14ac:dyDescent="0.25">
      <c r="A971">
        <v>965</v>
      </c>
      <c r="B971" t="str">
        <f>"00445736"</f>
        <v>00445736</v>
      </c>
      <c r="C971" t="s">
        <v>7</v>
      </c>
    </row>
    <row r="972" spans="1:3" x14ac:dyDescent="0.25">
      <c r="A972">
        <v>966</v>
      </c>
      <c r="B972" t="str">
        <f>"00818817"</f>
        <v>00818817</v>
      </c>
      <c r="C972" t="s">
        <v>7</v>
      </c>
    </row>
    <row r="973" spans="1:3" x14ac:dyDescent="0.25">
      <c r="A973">
        <v>967</v>
      </c>
      <c r="B973" t="str">
        <f>"00278263"</f>
        <v>00278263</v>
      </c>
      <c r="C973" t="s">
        <v>7</v>
      </c>
    </row>
    <row r="974" spans="1:3" x14ac:dyDescent="0.25">
      <c r="A974">
        <v>968</v>
      </c>
      <c r="B974" t="str">
        <f>"00817550"</f>
        <v>00817550</v>
      </c>
      <c r="C974" t="s">
        <v>7</v>
      </c>
    </row>
    <row r="975" spans="1:3" x14ac:dyDescent="0.25">
      <c r="A975">
        <v>969</v>
      </c>
      <c r="B975" t="str">
        <f>"00263441"</f>
        <v>00263441</v>
      </c>
      <c r="C975" t="s">
        <v>8</v>
      </c>
    </row>
    <row r="976" spans="1:3" x14ac:dyDescent="0.25">
      <c r="A976">
        <v>970</v>
      </c>
      <c r="B976" t="str">
        <f>"00003680"</f>
        <v>00003680</v>
      </c>
      <c r="C976" t="s">
        <v>7</v>
      </c>
    </row>
    <row r="977" spans="1:3" x14ac:dyDescent="0.25">
      <c r="A977">
        <v>971</v>
      </c>
      <c r="B977" t="str">
        <f>"00442786"</f>
        <v>00442786</v>
      </c>
      <c r="C977" t="s">
        <v>7</v>
      </c>
    </row>
    <row r="978" spans="1:3" x14ac:dyDescent="0.25">
      <c r="A978">
        <v>972</v>
      </c>
      <c r="B978" t="str">
        <f>"201602000334"</f>
        <v>201602000334</v>
      </c>
      <c r="C978" t="s">
        <v>8</v>
      </c>
    </row>
    <row r="979" spans="1:3" x14ac:dyDescent="0.25">
      <c r="A979">
        <v>973</v>
      </c>
      <c r="B979" t="str">
        <f>"00437535"</f>
        <v>00437535</v>
      </c>
      <c r="C979" t="s">
        <v>6</v>
      </c>
    </row>
    <row r="980" spans="1:3" x14ac:dyDescent="0.25">
      <c r="A980">
        <v>974</v>
      </c>
      <c r="B980" t="str">
        <f>"00548226"</f>
        <v>00548226</v>
      </c>
      <c r="C980" t="s">
        <v>8</v>
      </c>
    </row>
    <row r="981" spans="1:3" x14ac:dyDescent="0.25">
      <c r="A981">
        <v>975</v>
      </c>
      <c r="B981" t="str">
        <f>"00816800"</f>
        <v>00816800</v>
      </c>
      <c r="C981" t="s">
        <v>8</v>
      </c>
    </row>
    <row r="982" spans="1:3" x14ac:dyDescent="0.25">
      <c r="A982">
        <v>976</v>
      </c>
      <c r="B982" t="str">
        <f>"00450024"</f>
        <v>00450024</v>
      </c>
      <c r="C982" t="s">
        <v>7</v>
      </c>
    </row>
    <row r="983" spans="1:3" x14ac:dyDescent="0.25">
      <c r="A983">
        <v>977</v>
      </c>
      <c r="B983" t="str">
        <f>"00307861"</f>
        <v>00307861</v>
      </c>
      <c r="C983" t="s">
        <v>7</v>
      </c>
    </row>
    <row r="984" spans="1:3" x14ac:dyDescent="0.25">
      <c r="A984">
        <v>978</v>
      </c>
      <c r="B984" t="str">
        <f>"00816338"</f>
        <v>00816338</v>
      </c>
      <c r="C984" t="s">
        <v>8</v>
      </c>
    </row>
    <row r="985" spans="1:3" x14ac:dyDescent="0.25">
      <c r="A985">
        <v>979</v>
      </c>
      <c r="B985" t="str">
        <f>"00440719"</f>
        <v>00440719</v>
      </c>
      <c r="C985" t="s">
        <v>7</v>
      </c>
    </row>
    <row r="986" spans="1:3" x14ac:dyDescent="0.25">
      <c r="A986">
        <v>980</v>
      </c>
      <c r="B986" t="str">
        <f>"00545402"</f>
        <v>00545402</v>
      </c>
      <c r="C986" t="s">
        <v>8</v>
      </c>
    </row>
    <row r="987" spans="1:3" x14ac:dyDescent="0.25">
      <c r="A987">
        <v>981</v>
      </c>
      <c r="B987" t="str">
        <f>"00818534"</f>
        <v>00818534</v>
      </c>
      <c r="C987" t="s">
        <v>7</v>
      </c>
    </row>
    <row r="988" spans="1:3" x14ac:dyDescent="0.25">
      <c r="A988">
        <v>982</v>
      </c>
      <c r="B988" t="str">
        <f>"00716868"</f>
        <v>00716868</v>
      </c>
      <c r="C988" t="s">
        <v>7</v>
      </c>
    </row>
    <row r="989" spans="1:3" x14ac:dyDescent="0.25">
      <c r="A989">
        <v>983</v>
      </c>
      <c r="B989" t="str">
        <f>"00334885"</f>
        <v>00334885</v>
      </c>
      <c r="C989" t="s">
        <v>7</v>
      </c>
    </row>
    <row r="990" spans="1:3" x14ac:dyDescent="0.25">
      <c r="A990">
        <v>984</v>
      </c>
      <c r="B990" t="str">
        <f>"00816563"</f>
        <v>00816563</v>
      </c>
      <c r="C990" t="s">
        <v>8</v>
      </c>
    </row>
    <row r="991" spans="1:3" x14ac:dyDescent="0.25">
      <c r="A991">
        <v>985</v>
      </c>
      <c r="B991" t="str">
        <f>"00301341"</f>
        <v>00301341</v>
      </c>
      <c r="C991" t="s">
        <v>7</v>
      </c>
    </row>
    <row r="992" spans="1:3" x14ac:dyDescent="0.25">
      <c r="A992">
        <v>986</v>
      </c>
      <c r="B992" t="str">
        <f>"00818121"</f>
        <v>00818121</v>
      </c>
      <c r="C992" t="s">
        <v>6</v>
      </c>
    </row>
    <row r="993" spans="1:3" x14ac:dyDescent="0.25">
      <c r="A993">
        <v>987</v>
      </c>
      <c r="B993" t="str">
        <f>"00818430"</f>
        <v>00818430</v>
      </c>
      <c r="C993" t="s">
        <v>8</v>
      </c>
    </row>
    <row r="994" spans="1:3" x14ac:dyDescent="0.25">
      <c r="A994">
        <v>988</v>
      </c>
      <c r="B994" t="str">
        <f>"00626695"</f>
        <v>00626695</v>
      </c>
      <c r="C994" t="s">
        <v>7</v>
      </c>
    </row>
    <row r="995" spans="1:3" x14ac:dyDescent="0.25">
      <c r="A995">
        <v>989</v>
      </c>
      <c r="B995" t="str">
        <f>"00411492"</f>
        <v>00411492</v>
      </c>
      <c r="C995" t="s">
        <v>7</v>
      </c>
    </row>
    <row r="996" spans="1:3" x14ac:dyDescent="0.25">
      <c r="A996">
        <v>990</v>
      </c>
      <c r="B996" t="str">
        <f>"00819318"</f>
        <v>00819318</v>
      </c>
      <c r="C996" t="s">
        <v>6</v>
      </c>
    </row>
    <row r="997" spans="1:3" x14ac:dyDescent="0.25">
      <c r="A997">
        <v>991</v>
      </c>
      <c r="B997" t="str">
        <f>"00816000"</f>
        <v>00816000</v>
      </c>
      <c r="C997" t="s">
        <v>7</v>
      </c>
    </row>
    <row r="998" spans="1:3" x14ac:dyDescent="0.25">
      <c r="A998">
        <v>992</v>
      </c>
      <c r="B998" t="str">
        <f>"00818054"</f>
        <v>00818054</v>
      </c>
      <c r="C998" t="s">
        <v>7</v>
      </c>
    </row>
    <row r="999" spans="1:3" x14ac:dyDescent="0.25">
      <c r="A999">
        <v>993</v>
      </c>
      <c r="B999" t="str">
        <f>"00446623"</f>
        <v>00446623</v>
      </c>
      <c r="C999" t="s">
        <v>11</v>
      </c>
    </row>
    <row r="1000" spans="1:3" x14ac:dyDescent="0.25">
      <c r="A1000">
        <v>994</v>
      </c>
      <c r="B1000" t="str">
        <f>"00767079"</f>
        <v>00767079</v>
      </c>
      <c r="C1000" t="s">
        <v>7</v>
      </c>
    </row>
    <row r="1001" spans="1:3" x14ac:dyDescent="0.25">
      <c r="A1001">
        <v>995</v>
      </c>
      <c r="B1001" t="str">
        <f>"00815265"</f>
        <v>00815265</v>
      </c>
      <c r="C1001" t="s">
        <v>8</v>
      </c>
    </row>
    <row r="1002" spans="1:3" x14ac:dyDescent="0.25">
      <c r="A1002">
        <v>996</v>
      </c>
      <c r="B1002" t="str">
        <f>"00446736"</f>
        <v>00446736</v>
      </c>
      <c r="C1002" t="s">
        <v>8</v>
      </c>
    </row>
    <row r="1003" spans="1:3" x14ac:dyDescent="0.25">
      <c r="A1003">
        <v>997</v>
      </c>
      <c r="B1003" t="str">
        <f>"00334634"</f>
        <v>00334634</v>
      </c>
      <c r="C1003" t="s">
        <v>7</v>
      </c>
    </row>
    <row r="1004" spans="1:3" x14ac:dyDescent="0.25">
      <c r="A1004">
        <v>998</v>
      </c>
      <c r="B1004" t="str">
        <f>"00444664"</f>
        <v>00444664</v>
      </c>
      <c r="C1004" t="s">
        <v>7</v>
      </c>
    </row>
    <row r="1005" spans="1:3" x14ac:dyDescent="0.25">
      <c r="A1005">
        <v>999</v>
      </c>
      <c r="B1005" t="str">
        <f>"00444116"</f>
        <v>00444116</v>
      </c>
      <c r="C1005" t="s">
        <v>7</v>
      </c>
    </row>
    <row r="1006" spans="1:3" x14ac:dyDescent="0.25">
      <c r="A1006">
        <v>1000</v>
      </c>
      <c r="B1006" t="str">
        <f>"00816916"</f>
        <v>00816916</v>
      </c>
      <c r="C1006" t="s">
        <v>7</v>
      </c>
    </row>
    <row r="1007" spans="1:3" x14ac:dyDescent="0.25">
      <c r="A1007">
        <v>1001</v>
      </c>
      <c r="B1007" t="str">
        <f>"00448912"</f>
        <v>00448912</v>
      </c>
      <c r="C1007" t="s">
        <v>7</v>
      </c>
    </row>
    <row r="1008" spans="1:3" x14ac:dyDescent="0.25">
      <c r="A1008">
        <v>1002</v>
      </c>
      <c r="B1008" t="str">
        <f>"201405002264"</f>
        <v>201405002264</v>
      </c>
      <c r="C1008" t="s">
        <v>7</v>
      </c>
    </row>
    <row r="1009" spans="1:3" x14ac:dyDescent="0.25">
      <c r="A1009">
        <v>1003</v>
      </c>
      <c r="B1009" t="str">
        <f>"201409004837"</f>
        <v>201409004837</v>
      </c>
      <c r="C1009" t="s">
        <v>10</v>
      </c>
    </row>
    <row r="1010" spans="1:3" x14ac:dyDescent="0.25">
      <c r="A1010">
        <v>1004</v>
      </c>
      <c r="B1010" t="str">
        <f>"00817970"</f>
        <v>00817970</v>
      </c>
      <c r="C1010" t="s">
        <v>7</v>
      </c>
    </row>
    <row r="1011" spans="1:3" x14ac:dyDescent="0.25">
      <c r="A1011">
        <v>1005</v>
      </c>
      <c r="B1011" t="str">
        <f>"00816110"</f>
        <v>00816110</v>
      </c>
      <c r="C1011" t="s">
        <v>8</v>
      </c>
    </row>
    <row r="1012" spans="1:3" x14ac:dyDescent="0.25">
      <c r="A1012">
        <v>1006</v>
      </c>
      <c r="B1012" t="str">
        <f>"00779224"</f>
        <v>00779224</v>
      </c>
      <c r="C1012" t="s">
        <v>7</v>
      </c>
    </row>
    <row r="1013" spans="1:3" x14ac:dyDescent="0.25">
      <c r="A1013">
        <v>1007</v>
      </c>
      <c r="B1013" t="str">
        <f>"00818650"</f>
        <v>00818650</v>
      </c>
      <c r="C1013" t="s">
        <v>7</v>
      </c>
    </row>
    <row r="1014" spans="1:3" x14ac:dyDescent="0.25">
      <c r="A1014">
        <v>1008</v>
      </c>
      <c r="B1014" t="str">
        <f>"00818799"</f>
        <v>00818799</v>
      </c>
      <c r="C1014" t="s">
        <v>7</v>
      </c>
    </row>
    <row r="1015" spans="1:3" x14ac:dyDescent="0.25">
      <c r="A1015">
        <v>1009</v>
      </c>
      <c r="B1015" t="str">
        <f>"201604000610"</f>
        <v>201604000610</v>
      </c>
      <c r="C1015" t="s">
        <v>8</v>
      </c>
    </row>
    <row r="1016" spans="1:3" x14ac:dyDescent="0.25">
      <c r="A1016">
        <v>1010</v>
      </c>
      <c r="B1016" t="str">
        <f>"00816787"</f>
        <v>00816787</v>
      </c>
      <c r="C1016" t="s">
        <v>7</v>
      </c>
    </row>
    <row r="1017" spans="1:3" x14ac:dyDescent="0.25">
      <c r="A1017">
        <v>1011</v>
      </c>
      <c r="B1017" t="str">
        <f>"00809548"</f>
        <v>00809548</v>
      </c>
      <c r="C1017" t="s">
        <v>7</v>
      </c>
    </row>
    <row r="1018" spans="1:3" x14ac:dyDescent="0.25">
      <c r="A1018">
        <v>1012</v>
      </c>
      <c r="B1018" t="str">
        <f>"00446344"</f>
        <v>00446344</v>
      </c>
      <c r="C1018" t="s">
        <v>7</v>
      </c>
    </row>
    <row r="1019" spans="1:3" x14ac:dyDescent="0.25">
      <c r="A1019">
        <v>1013</v>
      </c>
      <c r="B1019" t="str">
        <f>"00445982"</f>
        <v>00445982</v>
      </c>
      <c r="C1019" t="s">
        <v>7</v>
      </c>
    </row>
    <row r="1020" spans="1:3" x14ac:dyDescent="0.25">
      <c r="A1020">
        <v>1014</v>
      </c>
      <c r="B1020" t="str">
        <f>"00561062"</f>
        <v>00561062</v>
      </c>
      <c r="C1020" t="s">
        <v>7</v>
      </c>
    </row>
    <row r="1021" spans="1:3" x14ac:dyDescent="0.25">
      <c r="A1021">
        <v>1015</v>
      </c>
      <c r="B1021" t="str">
        <f>"00738483"</f>
        <v>00738483</v>
      </c>
      <c r="C1021" t="s">
        <v>6</v>
      </c>
    </row>
    <row r="1022" spans="1:3" x14ac:dyDescent="0.25">
      <c r="A1022">
        <v>1016</v>
      </c>
      <c r="B1022" t="str">
        <f>"00426383"</f>
        <v>00426383</v>
      </c>
      <c r="C1022" t="s">
        <v>8</v>
      </c>
    </row>
    <row r="1023" spans="1:3" x14ac:dyDescent="0.25">
      <c r="A1023">
        <v>1017</v>
      </c>
      <c r="B1023" t="str">
        <f>"00816813"</f>
        <v>00816813</v>
      </c>
      <c r="C1023" t="s">
        <v>6</v>
      </c>
    </row>
    <row r="1024" spans="1:3" x14ac:dyDescent="0.25">
      <c r="A1024">
        <v>1018</v>
      </c>
      <c r="B1024" t="str">
        <f>"00816488"</f>
        <v>00816488</v>
      </c>
      <c r="C1024" t="str">
        <f>"011"</f>
        <v>011</v>
      </c>
    </row>
    <row r="1025" spans="1:3" x14ac:dyDescent="0.25">
      <c r="A1025">
        <v>1019</v>
      </c>
      <c r="B1025" t="str">
        <f>"00508710"</f>
        <v>00508710</v>
      </c>
      <c r="C1025" t="s">
        <v>7</v>
      </c>
    </row>
    <row r="1026" spans="1:3" x14ac:dyDescent="0.25">
      <c r="A1026">
        <v>1020</v>
      </c>
      <c r="B1026" t="str">
        <f>"00818268"</f>
        <v>00818268</v>
      </c>
      <c r="C1026" t="s">
        <v>7</v>
      </c>
    </row>
    <row r="1027" spans="1:3" x14ac:dyDescent="0.25">
      <c r="A1027">
        <v>1021</v>
      </c>
      <c r="B1027" t="str">
        <f>"00090851"</f>
        <v>00090851</v>
      </c>
      <c r="C1027" t="s">
        <v>7</v>
      </c>
    </row>
    <row r="1028" spans="1:3" x14ac:dyDescent="0.25">
      <c r="A1028">
        <v>1022</v>
      </c>
      <c r="B1028" t="str">
        <f>"201507004900"</f>
        <v>201507004900</v>
      </c>
      <c r="C1028" t="s">
        <v>10</v>
      </c>
    </row>
    <row r="1029" spans="1:3" x14ac:dyDescent="0.25">
      <c r="A1029">
        <v>1023</v>
      </c>
      <c r="B1029" t="str">
        <f>"00779157"</f>
        <v>00779157</v>
      </c>
      <c r="C1029" t="s">
        <v>7</v>
      </c>
    </row>
    <row r="1030" spans="1:3" x14ac:dyDescent="0.25">
      <c r="A1030">
        <v>1024</v>
      </c>
      <c r="B1030" t="str">
        <f>"200808000113"</f>
        <v>200808000113</v>
      </c>
      <c r="C1030" t="s">
        <v>6</v>
      </c>
    </row>
    <row r="1031" spans="1:3" x14ac:dyDescent="0.25">
      <c r="A1031">
        <v>1025</v>
      </c>
      <c r="B1031" t="str">
        <f>"00818238"</f>
        <v>00818238</v>
      </c>
      <c r="C1031" t="s">
        <v>8</v>
      </c>
    </row>
    <row r="1032" spans="1:3" x14ac:dyDescent="0.25">
      <c r="A1032">
        <v>1026</v>
      </c>
      <c r="B1032" t="str">
        <f>"201410008329"</f>
        <v>201410008329</v>
      </c>
      <c r="C1032" t="s">
        <v>6</v>
      </c>
    </row>
    <row r="1033" spans="1:3" x14ac:dyDescent="0.25">
      <c r="A1033">
        <v>1027</v>
      </c>
      <c r="B1033" t="str">
        <f>"00804080"</f>
        <v>00804080</v>
      </c>
      <c r="C1033" t="str">
        <f>"011"</f>
        <v>011</v>
      </c>
    </row>
    <row r="1034" spans="1:3" x14ac:dyDescent="0.25">
      <c r="A1034">
        <v>1028</v>
      </c>
      <c r="B1034" t="str">
        <f>"00115983"</f>
        <v>00115983</v>
      </c>
      <c r="C1034" t="s">
        <v>8</v>
      </c>
    </row>
    <row r="1035" spans="1:3" x14ac:dyDescent="0.25">
      <c r="A1035">
        <v>1029</v>
      </c>
      <c r="B1035" t="str">
        <f>"00818866"</f>
        <v>00818866</v>
      </c>
      <c r="C1035" t="s">
        <v>11</v>
      </c>
    </row>
    <row r="1036" spans="1:3" x14ac:dyDescent="0.25">
      <c r="A1036">
        <v>1030</v>
      </c>
      <c r="B1036" t="str">
        <f>"00741605"</f>
        <v>00741605</v>
      </c>
      <c r="C1036" t="s">
        <v>8</v>
      </c>
    </row>
    <row r="1037" spans="1:3" x14ac:dyDescent="0.25">
      <c r="A1037">
        <v>1031</v>
      </c>
      <c r="B1037" t="str">
        <f>"00816908"</f>
        <v>00816908</v>
      </c>
      <c r="C1037" t="s">
        <v>8</v>
      </c>
    </row>
    <row r="1038" spans="1:3" x14ac:dyDescent="0.25">
      <c r="A1038">
        <v>1032</v>
      </c>
      <c r="B1038" t="str">
        <f>"00815742"</f>
        <v>00815742</v>
      </c>
      <c r="C1038" t="s">
        <v>7</v>
      </c>
    </row>
    <row r="1039" spans="1:3" x14ac:dyDescent="0.25">
      <c r="A1039">
        <v>1033</v>
      </c>
      <c r="B1039" t="str">
        <f>"00691139"</f>
        <v>00691139</v>
      </c>
      <c r="C1039" t="s">
        <v>7</v>
      </c>
    </row>
    <row r="1040" spans="1:3" x14ac:dyDescent="0.25">
      <c r="A1040">
        <v>1034</v>
      </c>
      <c r="B1040" t="str">
        <f>"00816680"</f>
        <v>00816680</v>
      </c>
      <c r="C1040" t="s">
        <v>7</v>
      </c>
    </row>
    <row r="1041" spans="1:3" x14ac:dyDescent="0.25">
      <c r="A1041">
        <v>1035</v>
      </c>
      <c r="B1041" t="str">
        <f>"00163884"</f>
        <v>00163884</v>
      </c>
      <c r="C1041" t="s">
        <v>8</v>
      </c>
    </row>
    <row r="1042" spans="1:3" x14ac:dyDescent="0.25">
      <c r="A1042">
        <v>1036</v>
      </c>
      <c r="B1042" t="str">
        <f>"00740623"</f>
        <v>00740623</v>
      </c>
      <c r="C1042" t="s">
        <v>6</v>
      </c>
    </row>
    <row r="1043" spans="1:3" x14ac:dyDescent="0.25">
      <c r="A1043">
        <v>1037</v>
      </c>
      <c r="B1043" t="str">
        <f>"00747174"</f>
        <v>00747174</v>
      </c>
      <c r="C1043" t="s">
        <v>6</v>
      </c>
    </row>
    <row r="1044" spans="1:3" x14ac:dyDescent="0.25">
      <c r="A1044">
        <v>1038</v>
      </c>
      <c r="B1044" t="str">
        <f>"00231659"</f>
        <v>00231659</v>
      </c>
      <c r="C1044" t="s">
        <v>7</v>
      </c>
    </row>
    <row r="1045" spans="1:3" x14ac:dyDescent="0.25">
      <c r="A1045">
        <v>1039</v>
      </c>
      <c r="B1045" t="str">
        <f>"00242207"</f>
        <v>00242207</v>
      </c>
      <c r="C1045" t="s">
        <v>6</v>
      </c>
    </row>
    <row r="1046" spans="1:3" x14ac:dyDescent="0.25">
      <c r="A1046">
        <v>1040</v>
      </c>
      <c r="B1046" t="str">
        <f>"00320713"</f>
        <v>00320713</v>
      </c>
      <c r="C1046" t="s">
        <v>7</v>
      </c>
    </row>
    <row r="1047" spans="1:3" x14ac:dyDescent="0.25">
      <c r="A1047">
        <v>1041</v>
      </c>
      <c r="B1047" t="str">
        <f>"00642801"</f>
        <v>00642801</v>
      </c>
      <c r="C1047" t="s">
        <v>7</v>
      </c>
    </row>
    <row r="1048" spans="1:3" x14ac:dyDescent="0.25">
      <c r="A1048">
        <v>1042</v>
      </c>
      <c r="B1048" t="str">
        <f>"00818970"</f>
        <v>00818970</v>
      </c>
      <c r="C1048" t="s">
        <v>7</v>
      </c>
    </row>
    <row r="1049" spans="1:3" x14ac:dyDescent="0.25">
      <c r="A1049">
        <v>1043</v>
      </c>
      <c r="B1049" t="str">
        <f>"00766473"</f>
        <v>00766473</v>
      </c>
      <c r="C1049" t="s">
        <v>8</v>
      </c>
    </row>
    <row r="1050" spans="1:3" x14ac:dyDescent="0.25">
      <c r="A1050">
        <v>1044</v>
      </c>
      <c r="B1050" t="str">
        <f>"00435055"</f>
        <v>00435055</v>
      </c>
      <c r="C1050" t="s">
        <v>7</v>
      </c>
    </row>
    <row r="1051" spans="1:3" x14ac:dyDescent="0.25">
      <c r="A1051">
        <v>1045</v>
      </c>
      <c r="B1051" t="str">
        <f>"201604003016"</f>
        <v>201604003016</v>
      </c>
      <c r="C1051" t="s">
        <v>7</v>
      </c>
    </row>
    <row r="1052" spans="1:3" x14ac:dyDescent="0.25">
      <c r="A1052">
        <v>1046</v>
      </c>
      <c r="B1052" t="str">
        <f>"00817736"</f>
        <v>00817736</v>
      </c>
      <c r="C1052" t="s">
        <v>10</v>
      </c>
    </row>
    <row r="1053" spans="1:3" x14ac:dyDescent="0.25">
      <c r="A1053">
        <v>1047</v>
      </c>
      <c r="B1053" t="str">
        <f>"00496942"</f>
        <v>00496942</v>
      </c>
      <c r="C1053" t="s">
        <v>7</v>
      </c>
    </row>
    <row r="1054" spans="1:3" x14ac:dyDescent="0.25">
      <c r="A1054">
        <v>1048</v>
      </c>
      <c r="B1054" t="str">
        <f>"00496896"</f>
        <v>00496896</v>
      </c>
      <c r="C1054" t="s">
        <v>7</v>
      </c>
    </row>
    <row r="1055" spans="1:3" x14ac:dyDescent="0.25">
      <c r="A1055">
        <v>1049</v>
      </c>
      <c r="B1055" t="str">
        <f>"00818894"</f>
        <v>00818894</v>
      </c>
      <c r="C1055" t="s">
        <v>6</v>
      </c>
    </row>
    <row r="1056" spans="1:3" x14ac:dyDescent="0.25">
      <c r="A1056">
        <v>1050</v>
      </c>
      <c r="B1056" t="str">
        <f>"00075184"</f>
        <v>00075184</v>
      </c>
      <c r="C1056" t="s">
        <v>8</v>
      </c>
    </row>
    <row r="1057" spans="1:3" x14ac:dyDescent="0.25">
      <c r="A1057">
        <v>1051</v>
      </c>
      <c r="B1057" t="str">
        <f>"200712003182"</f>
        <v>200712003182</v>
      </c>
      <c r="C1057" t="s">
        <v>6</v>
      </c>
    </row>
    <row r="1058" spans="1:3" x14ac:dyDescent="0.25">
      <c r="A1058">
        <v>1052</v>
      </c>
      <c r="B1058" t="str">
        <f>"00482031"</f>
        <v>00482031</v>
      </c>
      <c r="C1058" t="s">
        <v>8</v>
      </c>
    </row>
    <row r="1059" spans="1:3" x14ac:dyDescent="0.25">
      <c r="A1059">
        <v>1053</v>
      </c>
      <c r="B1059" t="str">
        <f>"00448779"</f>
        <v>00448779</v>
      </c>
      <c r="C1059" t="s">
        <v>7</v>
      </c>
    </row>
    <row r="1060" spans="1:3" x14ac:dyDescent="0.25">
      <c r="A1060">
        <v>1054</v>
      </c>
      <c r="B1060" t="str">
        <f>"00818061"</f>
        <v>00818061</v>
      </c>
      <c r="C1060" t="s">
        <v>7</v>
      </c>
    </row>
    <row r="1061" spans="1:3" x14ac:dyDescent="0.25">
      <c r="A1061">
        <v>1055</v>
      </c>
      <c r="B1061" t="str">
        <f>"00816823"</f>
        <v>00816823</v>
      </c>
      <c r="C1061" t="s">
        <v>8</v>
      </c>
    </row>
    <row r="1062" spans="1:3" x14ac:dyDescent="0.25">
      <c r="A1062">
        <v>1056</v>
      </c>
      <c r="B1062" t="str">
        <f>"00447722"</f>
        <v>00447722</v>
      </c>
      <c r="C1062" t="s">
        <v>7</v>
      </c>
    </row>
    <row r="1063" spans="1:3" x14ac:dyDescent="0.25">
      <c r="A1063">
        <v>1057</v>
      </c>
      <c r="B1063" t="str">
        <f>"201604003629"</f>
        <v>201604003629</v>
      </c>
      <c r="C1063" t="s">
        <v>6</v>
      </c>
    </row>
    <row r="1064" spans="1:3" x14ac:dyDescent="0.25">
      <c r="A1064">
        <v>1058</v>
      </c>
      <c r="B1064" t="str">
        <f>"201604003006"</f>
        <v>201604003006</v>
      </c>
      <c r="C1064" t="s">
        <v>7</v>
      </c>
    </row>
    <row r="1065" spans="1:3" x14ac:dyDescent="0.25">
      <c r="A1065">
        <v>1059</v>
      </c>
      <c r="B1065" t="str">
        <f>"00256786"</f>
        <v>00256786</v>
      </c>
      <c r="C1065" t="s">
        <v>7</v>
      </c>
    </row>
    <row r="1066" spans="1:3" x14ac:dyDescent="0.25">
      <c r="A1066">
        <v>1060</v>
      </c>
      <c r="B1066" t="str">
        <f>"00444420"</f>
        <v>00444420</v>
      </c>
      <c r="C1066" t="s">
        <v>7</v>
      </c>
    </row>
    <row r="1067" spans="1:3" x14ac:dyDescent="0.25">
      <c r="A1067">
        <v>1061</v>
      </c>
      <c r="B1067" t="str">
        <f>"00429820"</f>
        <v>00429820</v>
      </c>
      <c r="C1067" t="s">
        <v>7</v>
      </c>
    </row>
    <row r="1068" spans="1:3" x14ac:dyDescent="0.25">
      <c r="A1068">
        <v>1062</v>
      </c>
      <c r="B1068" t="str">
        <f>"00817347"</f>
        <v>00817347</v>
      </c>
      <c r="C1068" t="s">
        <v>7</v>
      </c>
    </row>
    <row r="1069" spans="1:3" x14ac:dyDescent="0.25">
      <c r="A1069">
        <v>1063</v>
      </c>
      <c r="B1069" t="str">
        <f>"00818802"</f>
        <v>00818802</v>
      </c>
      <c r="C1069" t="s">
        <v>7</v>
      </c>
    </row>
    <row r="1070" spans="1:3" x14ac:dyDescent="0.25">
      <c r="A1070">
        <v>1064</v>
      </c>
      <c r="B1070" t="str">
        <f>"00818240"</f>
        <v>00818240</v>
      </c>
      <c r="C1070" t="s">
        <v>7</v>
      </c>
    </row>
    <row r="1071" spans="1:3" x14ac:dyDescent="0.25">
      <c r="A1071">
        <v>1065</v>
      </c>
      <c r="B1071" t="str">
        <f>"00819291"</f>
        <v>00819291</v>
      </c>
      <c r="C1071" t="s">
        <v>7</v>
      </c>
    </row>
    <row r="1072" spans="1:3" x14ac:dyDescent="0.25">
      <c r="A1072">
        <v>1066</v>
      </c>
      <c r="B1072" t="str">
        <f>"00428048"</f>
        <v>00428048</v>
      </c>
      <c r="C1072" t="s">
        <v>7</v>
      </c>
    </row>
    <row r="1073" spans="1:3" x14ac:dyDescent="0.25">
      <c r="A1073">
        <v>1067</v>
      </c>
      <c r="B1073" t="str">
        <f>"00312935"</f>
        <v>00312935</v>
      </c>
      <c r="C1073" t="s">
        <v>7</v>
      </c>
    </row>
    <row r="1074" spans="1:3" x14ac:dyDescent="0.25">
      <c r="A1074">
        <v>1068</v>
      </c>
      <c r="B1074" t="str">
        <f>"00159432"</f>
        <v>00159432</v>
      </c>
      <c r="C1074" t="s">
        <v>8</v>
      </c>
    </row>
    <row r="1075" spans="1:3" x14ac:dyDescent="0.25">
      <c r="A1075">
        <v>1069</v>
      </c>
      <c r="B1075" t="str">
        <f>"00816034"</f>
        <v>00816034</v>
      </c>
      <c r="C1075" t="s">
        <v>7</v>
      </c>
    </row>
    <row r="1076" spans="1:3" x14ac:dyDescent="0.25">
      <c r="A1076">
        <v>1070</v>
      </c>
      <c r="B1076" t="str">
        <f>"00442645"</f>
        <v>00442645</v>
      </c>
      <c r="C1076" t="s">
        <v>7</v>
      </c>
    </row>
    <row r="1077" spans="1:3" x14ac:dyDescent="0.25">
      <c r="A1077">
        <v>1071</v>
      </c>
      <c r="B1077" t="str">
        <f>"00357525"</f>
        <v>00357525</v>
      </c>
      <c r="C1077" t="s">
        <v>6</v>
      </c>
    </row>
    <row r="1078" spans="1:3" x14ac:dyDescent="0.25">
      <c r="A1078">
        <v>1072</v>
      </c>
      <c r="B1078" t="str">
        <f>"00473302"</f>
        <v>00473302</v>
      </c>
      <c r="C1078" t="s">
        <v>11</v>
      </c>
    </row>
    <row r="1079" spans="1:3" x14ac:dyDescent="0.25">
      <c r="A1079">
        <v>1073</v>
      </c>
      <c r="B1079" t="str">
        <f>"00818012"</f>
        <v>00818012</v>
      </c>
      <c r="C1079" t="s">
        <v>11</v>
      </c>
    </row>
    <row r="1080" spans="1:3" x14ac:dyDescent="0.25">
      <c r="A1080">
        <v>1074</v>
      </c>
      <c r="B1080" t="str">
        <f>"00816153"</f>
        <v>00816153</v>
      </c>
      <c r="C1080" t="s">
        <v>7</v>
      </c>
    </row>
    <row r="1081" spans="1:3" x14ac:dyDescent="0.25">
      <c r="A1081">
        <v>1075</v>
      </c>
      <c r="B1081" t="str">
        <f>"00816264"</f>
        <v>00816264</v>
      </c>
      <c r="C1081" t="s">
        <v>7</v>
      </c>
    </row>
    <row r="1082" spans="1:3" x14ac:dyDescent="0.25">
      <c r="A1082">
        <v>1076</v>
      </c>
      <c r="B1082" t="str">
        <f>"00767459"</f>
        <v>00767459</v>
      </c>
      <c r="C1082" t="s">
        <v>7</v>
      </c>
    </row>
    <row r="1083" spans="1:3" x14ac:dyDescent="0.25">
      <c r="A1083">
        <v>1077</v>
      </c>
      <c r="B1083" t="str">
        <f>"00817200"</f>
        <v>00817200</v>
      </c>
      <c r="C1083" t="s">
        <v>6</v>
      </c>
    </row>
    <row r="1084" spans="1:3" x14ac:dyDescent="0.25">
      <c r="A1084">
        <v>1078</v>
      </c>
      <c r="B1084" t="str">
        <f>"00816611"</f>
        <v>00816611</v>
      </c>
      <c r="C1084" t="s">
        <v>7</v>
      </c>
    </row>
    <row r="1085" spans="1:3" x14ac:dyDescent="0.25">
      <c r="A1085">
        <v>1079</v>
      </c>
      <c r="B1085" t="str">
        <f>"00815393"</f>
        <v>00815393</v>
      </c>
      <c r="C1085" t="s">
        <v>7</v>
      </c>
    </row>
    <row r="1086" spans="1:3" x14ac:dyDescent="0.25">
      <c r="A1086">
        <v>1080</v>
      </c>
      <c r="B1086" t="str">
        <f>"00816788"</f>
        <v>00816788</v>
      </c>
      <c r="C1086" t="s">
        <v>6</v>
      </c>
    </row>
    <row r="1087" spans="1:3" x14ac:dyDescent="0.25">
      <c r="A1087">
        <v>1081</v>
      </c>
      <c r="B1087" t="str">
        <f>"00561701"</f>
        <v>00561701</v>
      </c>
      <c r="C1087" t="s">
        <v>8</v>
      </c>
    </row>
    <row r="1088" spans="1:3" x14ac:dyDescent="0.25">
      <c r="A1088">
        <v>1082</v>
      </c>
      <c r="B1088" t="str">
        <f>"00817668"</f>
        <v>00817668</v>
      </c>
      <c r="C1088" t="s">
        <v>8</v>
      </c>
    </row>
    <row r="1089" spans="1:3" x14ac:dyDescent="0.25">
      <c r="A1089">
        <v>1083</v>
      </c>
      <c r="B1089" t="str">
        <f>"00776583"</f>
        <v>00776583</v>
      </c>
      <c r="C1089" t="s">
        <v>7</v>
      </c>
    </row>
    <row r="1090" spans="1:3" x14ac:dyDescent="0.25">
      <c r="A1090">
        <v>1084</v>
      </c>
      <c r="B1090" t="str">
        <f>"00171845"</f>
        <v>00171845</v>
      </c>
      <c r="C1090" t="s">
        <v>8</v>
      </c>
    </row>
    <row r="1091" spans="1:3" x14ac:dyDescent="0.25">
      <c r="A1091">
        <v>1085</v>
      </c>
      <c r="B1091" t="str">
        <f>"201511018765"</f>
        <v>201511018765</v>
      </c>
      <c r="C1091" t="s">
        <v>7</v>
      </c>
    </row>
    <row r="1092" spans="1:3" x14ac:dyDescent="0.25">
      <c r="A1092">
        <v>1086</v>
      </c>
      <c r="B1092" t="str">
        <f>"00482526"</f>
        <v>00482526</v>
      </c>
      <c r="C1092" t="s">
        <v>7</v>
      </c>
    </row>
    <row r="1093" spans="1:3" x14ac:dyDescent="0.25">
      <c r="A1093">
        <v>1087</v>
      </c>
      <c r="B1093" t="str">
        <f>"00817900"</f>
        <v>00817900</v>
      </c>
      <c r="C1093" t="s">
        <v>7</v>
      </c>
    </row>
    <row r="1094" spans="1:3" x14ac:dyDescent="0.25">
      <c r="A1094">
        <v>1088</v>
      </c>
      <c r="B1094" t="str">
        <f>"00240840"</f>
        <v>00240840</v>
      </c>
      <c r="C1094" t="s">
        <v>7</v>
      </c>
    </row>
    <row r="1095" spans="1:3" x14ac:dyDescent="0.25">
      <c r="A1095">
        <v>1089</v>
      </c>
      <c r="B1095" t="str">
        <f>"00448351"</f>
        <v>00448351</v>
      </c>
      <c r="C1095" t="s">
        <v>10</v>
      </c>
    </row>
    <row r="1096" spans="1:3" x14ac:dyDescent="0.25">
      <c r="A1096">
        <v>1090</v>
      </c>
      <c r="B1096" t="str">
        <f>"00277993"</f>
        <v>00277993</v>
      </c>
      <c r="C1096" t="s">
        <v>7</v>
      </c>
    </row>
    <row r="1097" spans="1:3" x14ac:dyDescent="0.25">
      <c r="A1097">
        <v>1091</v>
      </c>
      <c r="B1097" t="str">
        <f>"00816483"</f>
        <v>00816483</v>
      </c>
      <c r="C1097" t="s">
        <v>7</v>
      </c>
    </row>
    <row r="1098" spans="1:3" x14ac:dyDescent="0.25">
      <c r="A1098">
        <v>1092</v>
      </c>
      <c r="B1098" t="str">
        <f>"00817791"</f>
        <v>00817791</v>
      </c>
      <c r="C1098" t="s">
        <v>7</v>
      </c>
    </row>
    <row r="1099" spans="1:3" x14ac:dyDescent="0.25">
      <c r="A1099">
        <v>1093</v>
      </c>
      <c r="B1099" t="str">
        <f>"00819061"</f>
        <v>00819061</v>
      </c>
      <c r="C1099" t="s">
        <v>7</v>
      </c>
    </row>
    <row r="1100" spans="1:3" x14ac:dyDescent="0.25">
      <c r="A1100">
        <v>1094</v>
      </c>
      <c r="B1100" t="str">
        <f>"00230325"</f>
        <v>00230325</v>
      </c>
      <c r="C1100" t="s">
        <v>10</v>
      </c>
    </row>
    <row r="1101" spans="1:3" x14ac:dyDescent="0.25">
      <c r="A1101">
        <v>1095</v>
      </c>
      <c r="B1101" t="str">
        <f>"00550655"</f>
        <v>00550655</v>
      </c>
      <c r="C1101" t="s">
        <v>7</v>
      </c>
    </row>
    <row r="1102" spans="1:3" x14ac:dyDescent="0.25">
      <c r="A1102">
        <v>1096</v>
      </c>
      <c r="B1102" t="str">
        <f>"201511033189"</f>
        <v>201511033189</v>
      </c>
      <c r="C1102" t="s">
        <v>6</v>
      </c>
    </row>
    <row r="1103" spans="1:3" x14ac:dyDescent="0.25">
      <c r="A1103">
        <v>1097</v>
      </c>
      <c r="B1103" t="str">
        <f>"201502001112"</f>
        <v>201502001112</v>
      </c>
      <c r="C1103" t="s">
        <v>8</v>
      </c>
    </row>
    <row r="1104" spans="1:3" x14ac:dyDescent="0.25">
      <c r="A1104">
        <v>1098</v>
      </c>
      <c r="B1104" t="str">
        <f>"00776960"</f>
        <v>00776960</v>
      </c>
      <c r="C1104" t="s">
        <v>7</v>
      </c>
    </row>
    <row r="1105" spans="1:3" x14ac:dyDescent="0.25">
      <c r="A1105">
        <v>1099</v>
      </c>
      <c r="B1105" t="str">
        <f>"00776359"</f>
        <v>00776359</v>
      </c>
      <c r="C1105" t="s">
        <v>7</v>
      </c>
    </row>
    <row r="1106" spans="1:3" x14ac:dyDescent="0.25">
      <c r="A1106">
        <v>1100</v>
      </c>
      <c r="B1106" t="str">
        <f>"00301437"</f>
        <v>00301437</v>
      </c>
      <c r="C1106" t="s">
        <v>11</v>
      </c>
    </row>
    <row r="1107" spans="1:3" x14ac:dyDescent="0.25">
      <c r="A1107">
        <v>1101</v>
      </c>
      <c r="B1107" t="str">
        <f>"00814017"</f>
        <v>00814017</v>
      </c>
      <c r="C1107" t="s">
        <v>6</v>
      </c>
    </row>
    <row r="1108" spans="1:3" x14ac:dyDescent="0.25">
      <c r="A1108">
        <v>1102</v>
      </c>
      <c r="B1108" t="str">
        <f>"00725015"</f>
        <v>00725015</v>
      </c>
      <c r="C1108" t="s">
        <v>10</v>
      </c>
    </row>
    <row r="1109" spans="1:3" x14ac:dyDescent="0.25">
      <c r="A1109">
        <v>1103</v>
      </c>
      <c r="B1109" t="str">
        <f>"00446430"</f>
        <v>00446430</v>
      </c>
      <c r="C1109" t="s">
        <v>8</v>
      </c>
    </row>
    <row r="1110" spans="1:3" x14ac:dyDescent="0.25">
      <c r="A1110">
        <v>1104</v>
      </c>
      <c r="B1110" t="str">
        <f>"00815973"</f>
        <v>00815973</v>
      </c>
      <c r="C1110" t="s">
        <v>7</v>
      </c>
    </row>
    <row r="1111" spans="1:3" x14ac:dyDescent="0.25">
      <c r="A1111">
        <v>1105</v>
      </c>
      <c r="B1111" t="str">
        <f>"00819008"</f>
        <v>00819008</v>
      </c>
      <c r="C1111" t="s">
        <v>7</v>
      </c>
    </row>
    <row r="1112" spans="1:3" x14ac:dyDescent="0.25">
      <c r="A1112">
        <v>1106</v>
      </c>
      <c r="B1112" t="str">
        <f>"00819014"</f>
        <v>00819014</v>
      </c>
      <c r="C1112" t="s">
        <v>7</v>
      </c>
    </row>
    <row r="1113" spans="1:3" x14ac:dyDescent="0.25">
      <c r="A1113">
        <v>1107</v>
      </c>
      <c r="B1113" t="str">
        <f>"00243357"</f>
        <v>00243357</v>
      </c>
      <c r="C1113" t="s">
        <v>8</v>
      </c>
    </row>
    <row r="1114" spans="1:3" x14ac:dyDescent="0.25">
      <c r="A1114">
        <v>1108</v>
      </c>
      <c r="B1114" t="str">
        <f>"00819041"</f>
        <v>00819041</v>
      </c>
      <c r="C1114" t="s">
        <v>6</v>
      </c>
    </row>
    <row r="1115" spans="1:3" x14ac:dyDescent="0.25">
      <c r="A1115">
        <v>1109</v>
      </c>
      <c r="B1115" t="str">
        <f>"00819153"</f>
        <v>00819153</v>
      </c>
      <c r="C1115" t="s">
        <v>7</v>
      </c>
    </row>
    <row r="1116" spans="1:3" x14ac:dyDescent="0.25">
      <c r="A1116">
        <v>1110</v>
      </c>
      <c r="B1116" t="str">
        <f>"00817769"</f>
        <v>00817769</v>
      </c>
      <c r="C1116" t="s">
        <v>11</v>
      </c>
    </row>
    <row r="1117" spans="1:3" x14ac:dyDescent="0.25">
      <c r="A1117">
        <v>1111</v>
      </c>
      <c r="B1117" t="str">
        <f>"00250497"</f>
        <v>00250497</v>
      </c>
      <c r="C1117" t="s">
        <v>6</v>
      </c>
    </row>
    <row r="1118" spans="1:3" x14ac:dyDescent="0.25">
      <c r="A1118">
        <v>1112</v>
      </c>
      <c r="B1118" t="str">
        <f>"00559439"</f>
        <v>00559439</v>
      </c>
      <c r="C1118" t="s">
        <v>7</v>
      </c>
    </row>
    <row r="1119" spans="1:3" x14ac:dyDescent="0.25">
      <c r="A1119">
        <v>1113</v>
      </c>
      <c r="B1119" t="str">
        <f>"00443941"</f>
        <v>00443941</v>
      </c>
      <c r="C1119" t="s">
        <v>7</v>
      </c>
    </row>
    <row r="1120" spans="1:3" x14ac:dyDescent="0.25">
      <c r="A1120">
        <v>1114</v>
      </c>
      <c r="B1120" t="str">
        <f>"00405193"</f>
        <v>00405193</v>
      </c>
      <c r="C1120" t="s">
        <v>7</v>
      </c>
    </row>
    <row r="1121" spans="1:3" x14ac:dyDescent="0.25">
      <c r="A1121">
        <v>1115</v>
      </c>
      <c r="B1121" t="str">
        <f>"00459611"</f>
        <v>00459611</v>
      </c>
      <c r="C1121" t="s">
        <v>7</v>
      </c>
    </row>
    <row r="1122" spans="1:3" x14ac:dyDescent="0.25">
      <c r="A1122">
        <v>1116</v>
      </c>
      <c r="B1122" t="str">
        <f>"00817944"</f>
        <v>00817944</v>
      </c>
      <c r="C1122" t="s">
        <v>7</v>
      </c>
    </row>
    <row r="1123" spans="1:3" x14ac:dyDescent="0.25">
      <c r="A1123">
        <v>1117</v>
      </c>
      <c r="B1123" t="str">
        <f>"00819158"</f>
        <v>00819158</v>
      </c>
      <c r="C1123" t="s">
        <v>7</v>
      </c>
    </row>
    <row r="1124" spans="1:3" x14ac:dyDescent="0.25">
      <c r="A1124">
        <v>1118</v>
      </c>
      <c r="B1124" t="str">
        <f>"00107529"</f>
        <v>00107529</v>
      </c>
      <c r="C1124" t="s">
        <v>7</v>
      </c>
    </row>
    <row r="1125" spans="1:3" x14ac:dyDescent="0.25">
      <c r="A1125">
        <v>1119</v>
      </c>
      <c r="B1125" t="str">
        <f>"00444095"</f>
        <v>00444095</v>
      </c>
      <c r="C1125" t="s">
        <v>7</v>
      </c>
    </row>
    <row r="1126" spans="1:3" x14ac:dyDescent="0.25">
      <c r="A1126">
        <v>1120</v>
      </c>
      <c r="B1126" t="str">
        <f>"201406005888"</f>
        <v>201406005888</v>
      </c>
      <c r="C1126" t="s">
        <v>7</v>
      </c>
    </row>
    <row r="1127" spans="1:3" x14ac:dyDescent="0.25">
      <c r="A1127">
        <v>1121</v>
      </c>
      <c r="B1127" t="str">
        <f>"00817140"</f>
        <v>00817140</v>
      </c>
      <c r="C1127" t="s">
        <v>7</v>
      </c>
    </row>
    <row r="1128" spans="1:3" x14ac:dyDescent="0.25">
      <c r="A1128">
        <v>1122</v>
      </c>
      <c r="B1128" t="str">
        <f>"00744084"</f>
        <v>00744084</v>
      </c>
      <c r="C1128" t="s">
        <v>7</v>
      </c>
    </row>
    <row r="1129" spans="1:3" x14ac:dyDescent="0.25">
      <c r="A1129">
        <v>1123</v>
      </c>
      <c r="B1129" t="str">
        <f>"00756378"</f>
        <v>00756378</v>
      </c>
      <c r="C1129" t="s">
        <v>8</v>
      </c>
    </row>
    <row r="1130" spans="1:3" x14ac:dyDescent="0.25">
      <c r="A1130">
        <v>1124</v>
      </c>
      <c r="B1130" t="str">
        <f>"00212443"</f>
        <v>00212443</v>
      </c>
      <c r="C1130" t="s">
        <v>8</v>
      </c>
    </row>
    <row r="1131" spans="1:3" x14ac:dyDescent="0.25">
      <c r="A1131">
        <v>1125</v>
      </c>
      <c r="B1131" t="str">
        <f>"201406004212"</f>
        <v>201406004212</v>
      </c>
      <c r="C1131" t="s">
        <v>6</v>
      </c>
    </row>
    <row r="1132" spans="1:3" x14ac:dyDescent="0.25">
      <c r="A1132">
        <v>1126</v>
      </c>
      <c r="B1132" t="str">
        <f>"00443292"</f>
        <v>00443292</v>
      </c>
      <c r="C1132" t="s">
        <v>7</v>
      </c>
    </row>
    <row r="1133" spans="1:3" x14ac:dyDescent="0.25">
      <c r="A1133">
        <v>1127</v>
      </c>
      <c r="B1133" t="str">
        <f>"00816457"</f>
        <v>00816457</v>
      </c>
      <c r="C1133" t="s">
        <v>7</v>
      </c>
    </row>
    <row r="1134" spans="1:3" x14ac:dyDescent="0.25">
      <c r="A1134">
        <v>1128</v>
      </c>
      <c r="B1134" t="str">
        <f>"00624525"</f>
        <v>00624525</v>
      </c>
      <c r="C1134" t="s">
        <v>8</v>
      </c>
    </row>
    <row r="1135" spans="1:3" x14ac:dyDescent="0.25">
      <c r="A1135">
        <v>1129</v>
      </c>
      <c r="B1135" t="str">
        <f>"00447826"</f>
        <v>00447826</v>
      </c>
      <c r="C1135" t="s">
        <v>8</v>
      </c>
    </row>
    <row r="1136" spans="1:3" x14ac:dyDescent="0.25">
      <c r="A1136">
        <v>1130</v>
      </c>
      <c r="B1136" t="str">
        <f>"201412006661"</f>
        <v>201412006661</v>
      </c>
      <c r="C1136" t="s">
        <v>7</v>
      </c>
    </row>
    <row r="1137" spans="1:3" x14ac:dyDescent="0.25">
      <c r="A1137">
        <v>1131</v>
      </c>
      <c r="B1137" t="str">
        <f>"00659103"</f>
        <v>00659103</v>
      </c>
      <c r="C1137" t="s">
        <v>6</v>
      </c>
    </row>
    <row r="1138" spans="1:3" x14ac:dyDescent="0.25">
      <c r="A1138">
        <v>1132</v>
      </c>
      <c r="B1138" t="str">
        <f>"00547610"</f>
        <v>00547610</v>
      </c>
      <c r="C1138" t="str">
        <f>"011"</f>
        <v>011</v>
      </c>
    </row>
    <row r="1139" spans="1:3" x14ac:dyDescent="0.25">
      <c r="A1139">
        <v>1133</v>
      </c>
      <c r="B1139" t="str">
        <f>"00815640"</f>
        <v>00815640</v>
      </c>
      <c r="C1139" t="s">
        <v>8</v>
      </c>
    </row>
    <row r="1140" spans="1:3" x14ac:dyDescent="0.25">
      <c r="A1140">
        <v>1134</v>
      </c>
      <c r="B1140" t="str">
        <f>"00818881"</f>
        <v>00818881</v>
      </c>
      <c r="C1140" t="s">
        <v>8</v>
      </c>
    </row>
    <row r="1141" spans="1:3" x14ac:dyDescent="0.25">
      <c r="A1141">
        <v>1135</v>
      </c>
      <c r="B1141" t="str">
        <f>"00111759"</f>
        <v>00111759</v>
      </c>
      <c r="C1141" t="s">
        <v>6</v>
      </c>
    </row>
    <row r="1142" spans="1:3" x14ac:dyDescent="0.25">
      <c r="A1142">
        <v>1136</v>
      </c>
      <c r="B1142" t="str">
        <f>"00816306"</f>
        <v>00816306</v>
      </c>
      <c r="C1142" t="s">
        <v>8</v>
      </c>
    </row>
    <row r="1143" spans="1:3" x14ac:dyDescent="0.25">
      <c r="A1143">
        <v>1137</v>
      </c>
      <c r="B1143" t="str">
        <f>"00198773"</f>
        <v>00198773</v>
      </c>
      <c r="C1143" t="s">
        <v>8</v>
      </c>
    </row>
    <row r="1144" spans="1:3" x14ac:dyDescent="0.25">
      <c r="A1144">
        <v>1138</v>
      </c>
      <c r="B1144" t="str">
        <f>"00762947"</f>
        <v>00762947</v>
      </c>
      <c r="C1144" t="s">
        <v>8</v>
      </c>
    </row>
    <row r="1145" spans="1:3" x14ac:dyDescent="0.25">
      <c r="A1145">
        <v>1139</v>
      </c>
      <c r="B1145" t="str">
        <f>"00328014"</f>
        <v>00328014</v>
      </c>
      <c r="C1145" t="s">
        <v>8</v>
      </c>
    </row>
    <row r="1146" spans="1:3" x14ac:dyDescent="0.25">
      <c r="A1146">
        <v>1140</v>
      </c>
      <c r="B1146" t="str">
        <f>"00815303"</f>
        <v>00815303</v>
      </c>
      <c r="C1146" t="s">
        <v>8</v>
      </c>
    </row>
    <row r="1147" spans="1:3" x14ac:dyDescent="0.25">
      <c r="A1147">
        <v>1141</v>
      </c>
      <c r="B1147" t="str">
        <f>"00404576"</f>
        <v>00404576</v>
      </c>
      <c r="C1147" t="s">
        <v>8</v>
      </c>
    </row>
    <row r="1148" spans="1:3" x14ac:dyDescent="0.25">
      <c r="A1148">
        <v>1142</v>
      </c>
      <c r="B1148" t="str">
        <f>"00445508"</f>
        <v>00445508</v>
      </c>
      <c r="C1148" t="s">
        <v>8</v>
      </c>
    </row>
    <row r="1149" spans="1:3" x14ac:dyDescent="0.25">
      <c r="A1149">
        <v>1143</v>
      </c>
      <c r="B1149" t="str">
        <f>"00743520"</f>
        <v>00743520</v>
      </c>
      <c r="C1149" t="s">
        <v>7</v>
      </c>
    </row>
    <row r="1150" spans="1:3" x14ac:dyDescent="0.25">
      <c r="A1150">
        <v>1144</v>
      </c>
      <c r="B1150" t="str">
        <f>"00818630"</f>
        <v>00818630</v>
      </c>
      <c r="C1150" t="s">
        <v>7</v>
      </c>
    </row>
    <row r="1151" spans="1:3" x14ac:dyDescent="0.25">
      <c r="A1151">
        <v>1145</v>
      </c>
      <c r="B1151" t="str">
        <f>"00817304"</f>
        <v>00817304</v>
      </c>
      <c r="C1151" t="s">
        <v>8</v>
      </c>
    </row>
    <row r="1152" spans="1:3" x14ac:dyDescent="0.25">
      <c r="A1152">
        <v>1146</v>
      </c>
      <c r="B1152" t="str">
        <f>"00818314"</f>
        <v>00818314</v>
      </c>
      <c r="C1152" t="s">
        <v>7</v>
      </c>
    </row>
    <row r="1153" spans="1:3" x14ac:dyDescent="0.25">
      <c r="A1153">
        <v>1147</v>
      </c>
      <c r="B1153" t="str">
        <f>"00682121"</f>
        <v>00682121</v>
      </c>
      <c r="C1153" t="s">
        <v>7</v>
      </c>
    </row>
    <row r="1154" spans="1:3" x14ac:dyDescent="0.25">
      <c r="A1154">
        <v>1148</v>
      </c>
      <c r="B1154" t="str">
        <f>"00123907"</f>
        <v>00123907</v>
      </c>
      <c r="C1154" t="s">
        <v>6</v>
      </c>
    </row>
    <row r="1155" spans="1:3" x14ac:dyDescent="0.25">
      <c r="A1155">
        <v>1149</v>
      </c>
      <c r="B1155" t="str">
        <f>"00448633"</f>
        <v>00448633</v>
      </c>
      <c r="C1155" t="s">
        <v>7</v>
      </c>
    </row>
    <row r="1156" spans="1:3" x14ac:dyDescent="0.25">
      <c r="A1156">
        <v>1150</v>
      </c>
      <c r="B1156" t="str">
        <f>"00815723"</f>
        <v>00815723</v>
      </c>
      <c r="C1156" t="s">
        <v>6</v>
      </c>
    </row>
    <row r="1157" spans="1:3" x14ac:dyDescent="0.25">
      <c r="A1157">
        <v>1151</v>
      </c>
      <c r="B1157" t="str">
        <f>"00691526"</f>
        <v>00691526</v>
      </c>
      <c r="C1157" t="s">
        <v>7</v>
      </c>
    </row>
    <row r="1158" spans="1:3" x14ac:dyDescent="0.25">
      <c r="A1158">
        <v>1152</v>
      </c>
      <c r="B1158" t="str">
        <f>"00816056"</f>
        <v>00816056</v>
      </c>
      <c r="C1158" t="s">
        <v>7</v>
      </c>
    </row>
    <row r="1159" spans="1:3" x14ac:dyDescent="0.25">
      <c r="A1159">
        <v>1153</v>
      </c>
      <c r="B1159" t="str">
        <f>"00817826"</f>
        <v>00817826</v>
      </c>
      <c r="C1159" t="s">
        <v>7</v>
      </c>
    </row>
    <row r="1160" spans="1:3" x14ac:dyDescent="0.25">
      <c r="A1160">
        <v>1154</v>
      </c>
      <c r="B1160" t="str">
        <f>"201410011260"</f>
        <v>201410011260</v>
      </c>
      <c r="C1160" t="s">
        <v>7</v>
      </c>
    </row>
    <row r="1161" spans="1:3" x14ac:dyDescent="0.25">
      <c r="A1161">
        <v>1155</v>
      </c>
      <c r="B1161" t="str">
        <f>"00818071"</f>
        <v>00818071</v>
      </c>
      <c r="C1161" t="s">
        <v>8</v>
      </c>
    </row>
    <row r="1162" spans="1:3" x14ac:dyDescent="0.25">
      <c r="A1162">
        <v>1156</v>
      </c>
      <c r="B1162" t="str">
        <f>"00442863"</f>
        <v>00442863</v>
      </c>
      <c r="C1162" t="s">
        <v>6</v>
      </c>
    </row>
    <row r="1163" spans="1:3" x14ac:dyDescent="0.25">
      <c r="A1163">
        <v>1157</v>
      </c>
      <c r="B1163" t="str">
        <f>"00449231"</f>
        <v>00449231</v>
      </c>
      <c r="C1163" t="s">
        <v>7</v>
      </c>
    </row>
    <row r="1164" spans="1:3" x14ac:dyDescent="0.25">
      <c r="A1164">
        <v>1158</v>
      </c>
      <c r="B1164" t="str">
        <f>"00818299"</f>
        <v>00818299</v>
      </c>
      <c r="C1164" t="s">
        <v>7</v>
      </c>
    </row>
    <row r="1165" spans="1:3" x14ac:dyDescent="0.25">
      <c r="A1165">
        <v>1159</v>
      </c>
      <c r="B1165" t="str">
        <f>"00779948"</f>
        <v>00779948</v>
      </c>
      <c r="C1165" t="s">
        <v>8</v>
      </c>
    </row>
    <row r="1166" spans="1:3" x14ac:dyDescent="0.25">
      <c r="A1166">
        <v>1160</v>
      </c>
      <c r="B1166" t="str">
        <f>"00819142"</f>
        <v>00819142</v>
      </c>
      <c r="C1166" t="s">
        <v>8</v>
      </c>
    </row>
    <row r="1167" spans="1:3" x14ac:dyDescent="0.25">
      <c r="A1167">
        <v>1161</v>
      </c>
      <c r="B1167" t="str">
        <f>"00152824"</f>
        <v>00152824</v>
      </c>
      <c r="C1167" t="s">
        <v>7</v>
      </c>
    </row>
    <row r="1168" spans="1:3" x14ac:dyDescent="0.25">
      <c r="A1168">
        <v>1162</v>
      </c>
      <c r="B1168" t="str">
        <f>"00782928"</f>
        <v>00782928</v>
      </c>
      <c r="C1168" t="s">
        <v>6</v>
      </c>
    </row>
    <row r="1169" spans="1:3" x14ac:dyDescent="0.25">
      <c r="A1169">
        <v>1163</v>
      </c>
      <c r="B1169" t="str">
        <f>"201402000888"</f>
        <v>201402000888</v>
      </c>
      <c r="C1169" t="s">
        <v>6</v>
      </c>
    </row>
    <row r="1170" spans="1:3" x14ac:dyDescent="0.25">
      <c r="A1170">
        <v>1164</v>
      </c>
      <c r="B1170" t="str">
        <f>"00319398"</f>
        <v>00319398</v>
      </c>
      <c r="C1170" t="s">
        <v>7</v>
      </c>
    </row>
    <row r="1171" spans="1:3" x14ac:dyDescent="0.25">
      <c r="A1171">
        <v>1165</v>
      </c>
      <c r="B1171" t="str">
        <f>"00779718"</f>
        <v>00779718</v>
      </c>
      <c r="C1171" t="s">
        <v>8</v>
      </c>
    </row>
    <row r="1172" spans="1:3" x14ac:dyDescent="0.25">
      <c r="A1172">
        <v>1166</v>
      </c>
      <c r="B1172" t="str">
        <f>"00156108"</f>
        <v>00156108</v>
      </c>
      <c r="C1172" t="s">
        <v>9</v>
      </c>
    </row>
    <row r="1173" spans="1:3" x14ac:dyDescent="0.25">
      <c r="A1173">
        <v>1167</v>
      </c>
      <c r="B1173" t="str">
        <f>"00268075"</f>
        <v>00268075</v>
      </c>
      <c r="C1173" t="s">
        <v>7</v>
      </c>
    </row>
    <row r="1174" spans="1:3" x14ac:dyDescent="0.25">
      <c r="A1174">
        <v>1168</v>
      </c>
      <c r="B1174" t="str">
        <f>"201512002305"</f>
        <v>201512002305</v>
      </c>
      <c r="C1174" t="s">
        <v>15</v>
      </c>
    </row>
    <row r="1175" spans="1:3" x14ac:dyDescent="0.25">
      <c r="A1175">
        <v>1169</v>
      </c>
      <c r="B1175" t="str">
        <f>"00755426"</f>
        <v>00755426</v>
      </c>
      <c r="C1175" t="s">
        <v>7</v>
      </c>
    </row>
    <row r="1176" spans="1:3" x14ac:dyDescent="0.25">
      <c r="A1176">
        <v>1170</v>
      </c>
      <c r="B1176" t="str">
        <f>"00648484"</f>
        <v>00648484</v>
      </c>
      <c r="C1176" t="s">
        <v>6</v>
      </c>
    </row>
    <row r="1177" spans="1:3" x14ac:dyDescent="0.25">
      <c r="A1177">
        <v>1171</v>
      </c>
      <c r="B1177" t="str">
        <f>"00325725"</f>
        <v>00325725</v>
      </c>
      <c r="C1177" t="s">
        <v>6</v>
      </c>
    </row>
    <row r="1178" spans="1:3" x14ac:dyDescent="0.25">
      <c r="A1178">
        <v>1172</v>
      </c>
      <c r="B1178" t="str">
        <f>"00209269"</f>
        <v>00209269</v>
      </c>
      <c r="C1178" t="s">
        <v>7</v>
      </c>
    </row>
    <row r="1179" spans="1:3" x14ac:dyDescent="0.25">
      <c r="A1179">
        <v>1173</v>
      </c>
      <c r="B1179" t="str">
        <f>"00818994"</f>
        <v>00818994</v>
      </c>
      <c r="C1179" t="s">
        <v>7</v>
      </c>
    </row>
    <row r="1180" spans="1:3" x14ac:dyDescent="0.25">
      <c r="A1180">
        <v>1174</v>
      </c>
      <c r="B1180" t="str">
        <f>"201511016611"</f>
        <v>201511016611</v>
      </c>
      <c r="C1180" t="str">
        <f>"011"</f>
        <v>011</v>
      </c>
    </row>
    <row r="1181" spans="1:3" x14ac:dyDescent="0.25">
      <c r="A1181">
        <v>1175</v>
      </c>
      <c r="B1181" t="str">
        <f>"00291546"</f>
        <v>00291546</v>
      </c>
      <c r="C1181" t="s">
        <v>7</v>
      </c>
    </row>
    <row r="1182" spans="1:3" x14ac:dyDescent="0.25">
      <c r="A1182">
        <v>1176</v>
      </c>
      <c r="B1182" t="str">
        <f>"00817590"</f>
        <v>00817590</v>
      </c>
      <c r="C1182" t="s">
        <v>10</v>
      </c>
    </row>
    <row r="1183" spans="1:3" x14ac:dyDescent="0.25">
      <c r="A1183">
        <v>1177</v>
      </c>
      <c r="B1183" t="str">
        <f>"00817779"</f>
        <v>00817779</v>
      </c>
      <c r="C1183" t="s">
        <v>7</v>
      </c>
    </row>
    <row r="1184" spans="1:3" x14ac:dyDescent="0.25">
      <c r="A1184">
        <v>1178</v>
      </c>
      <c r="B1184" t="str">
        <f>"00816666"</f>
        <v>00816666</v>
      </c>
      <c r="C1184" t="str">
        <f>"011"</f>
        <v>011</v>
      </c>
    </row>
    <row r="1185" spans="1:3" x14ac:dyDescent="0.25">
      <c r="A1185">
        <v>1179</v>
      </c>
      <c r="B1185" t="str">
        <f>"00429248"</f>
        <v>00429248</v>
      </c>
      <c r="C1185" t="s">
        <v>6</v>
      </c>
    </row>
    <row r="1186" spans="1:3" x14ac:dyDescent="0.25">
      <c r="A1186">
        <v>1180</v>
      </c>
      <c r="B1186" t="str">
        <f>"00815983"</f>
        <v>00815983</v>
      </c>
      <c r="C1186" t="s">
        <v>6</v>
      </c>
    </row>
    <row r="1187" spans="1:3" x14ac:dyDescent="0.25">
      <c r="A1187">
        <v>1181</v>
      </c>
      <c r="B1187" t="str">
        <f>"00436754"</f>
        <v>00436754</v>
      </c>
      <c r="C1187" t="s">
        <v>7</v>
      </c>
    </row>
    <row r="1188" spans="1:3" x14ac:dyDescent="0.25">
      <c r="A1188">
        <v>1182</v>
      </c>
      <c r="B1188" t="str">
        <f>"00268268"</f>
        <v>00268268</v>
      </c>
      <c r="C1188" t="s">
        <v>7</v>
      </c>
    </row>
    <row r="1189" spans="1:3" x14ac:dyDescent="0.25">
      <c r="A1189">
        <v>1183</v>
      </c>
      <c r="B1189" t="str">
        <f>"00150145"</f>
        <v>00150145</v>
      </c>
      <c r="C1189" t="s">
        <v>8</v>
      </c>
    </row>
    <row r="1190" spans="1:3" x14ac:dyDescent="0.25">
      <c r="A1190">
        <v>1184</v>
      </c>
      <c r="B1190" t="str">
        <f>"00816789"</f>
        <v>00816789</v>
      </c>
      <c r="C1190" t="s">
        <v>7</v>
      </c>
    </row>
    <row r="1191" spans="1:3" x14ac:dyDescent="0.25">
      <c r="A1191">
        <v>1185</v>
      </c>
      <c r="B1191" t="str">
        <f>"00039714"</f>
        <v>00039714</v>
      </c>
      <c r="C1191" t="s">
        <v>9</v>
      </c>
    </row>
    <row r="1192" spans="1:3" x14ac:dyDescent="0.25">
      <c r="A1192">
        <v>1186</v>
      </c>
      <c r="B1192" t="str">
        <f>"00817033"</f>
        <v>00817033</v>
      </c>
      <c r="C1192" t="s">
        <v>7</v>
      </c>
    </row>
    <row r="1193" spans="1:3" x14ac:dyDescent="0.25">
      <c r="A1193">
        <v>1187</v>
      </c>
      <c r="B1193" t="str">
        <f>"00818666"</f>
        <v>00818666</v>
      </c>
      <c r="C1193" t="s">
        <v>8</v>
      </c>
    </row>
    <row r="1194" spans="1:3" x14ac:dyDescent="0.25">
      <c r="A1194">
        <v>1188</v>
      </c>
      <c r="B1194" t="str">
        <f>"00818720"</f>
        <v>00818720</v>
      </c>
      <c r="C1194" t="s">
        <v>8</v>
      </c>
    </row>
    <row r="1195" spans="1:3" x14ac:dyDescent="0.25">
      <c r="A1195">
        <v>1189</v>
      </c>
      <c r="B1195" t="str">
        <f>"00817921"</f>
        <v>00817921</v>
      </c>
      <c r="C1195" t="s">
        <v>7</v>
      </c>
    </row>
    <row r="1196" spans="1:3" x14ac:dyDescent="0.25">
      <c r="A1196">
        <v>1190</v>
      </c>
      <c r="B1196" t="str">
        <f>"00800807"</f>
        <v>00800807</v>
      </c>
      <c r="C1196" t="s">
        <v>7</v>
      </c>
    </row>
    <row r="1197" spans="1:3" x14ac:dyDescent="0.25">
      <c r="A1197">
        <v>1191</v>
      </c>
      <c r="B1197" t="str">
        <f>"00815668"</f>
        <v>00815668</v>
      </c>
      <c r="C1197" t="s">
        <v>7</v>
      </c>
    </row>
    <row r="1198" spans="1:3" x14ac:dyDescent="0.25">
      <c r="A1198">
        <v>1192</v>
      </c>
      <c r="B1198" t="str">
        <f>"00816367"</f>
        <v>00816367</v>
      </c>
      <c r="C1198" t="s">
        <v>8</v>
      </c>
    </row>
    <row r="1199" spans="1:3" x14ac:dyDescent="0.25">
      <c r="A1199">
        <v>1193</v>
      </c>
      <c r="B1199" t="str">
        <f>"00810001"</f>
        <v>00810001</v>
      </c>
      <c r="C1199" t="s">
        <v>7</v>
      </c>
    </row>
    <row r="1200" spans="1:3" x14ac:dyDescent="0.25">
      <c r="A1200">
        <v>1194</v>
      </c>
      <c r="B1200" t="str">
        <f>"00723273"</f>
        <v>00723273</v>
      </c>
      <c r="C1200" t="s">
        <v>7</v>
      </c>
    </row>
    <row r="1201" spans="1:3" x14ac:dyDescent="0.25">
      <c r="A1201">
        <v>1195</v>
      </c>
      <c r="B1201" t="str">
        <f>"00696780"</f>
        <v>00696780</v>
      </c>
      <c r="C1201" t="s">
        <v>8</v>
      </c>
    </row>
    <row r="1202" spans="1:3" x14ac:dyDescent="0.25">
      <c r="A1202">
        <v>1196</v>
      </c>
      <c r="B1202" t="str">
        <f>"00816461"</f>
        <v>00816461</v>
      </c>
      <c r="C1202" t="s">
        <v>7</v>
      </c>
    </row>
    <row r="1203" spans="1:3" x14ac:dyDescent="0.25">
      <c r="A1203">
        <v>1197</v>
      </c>
      <c r="B1203" t="str">
        <f>"00159126"</f>
        <v>00159126</v>
      </c>
      <c r="C1203" t="s">
        <v>8</v>
      </c>
    </row>
    <row r="1204" spans="1:3" x14ac:dyDescent="0.25">
      <c r="A1204">
        <v>1198</v>
      </c>
      <c r="B1204" t="str">
        <f>"201511031043"</f>
        <v>201511031043</v>
      </c>
      <c r="C1204" t="s">
        <v>7</v>
      </c>
    </row>
    <row r="1205" spans="1:3" x14ac:dyDescent="0.25">
      <c r="A1205">
        <v>1199</v>
      </c>
      <c r="B1205" t="str">
        <f>"00780368"</f>
        <v>00780368</v>
      </c>
      <c r="C1205" t="s">
        <v>7</v>
      </c>
    </row>
    <row r="1206" spans="1:3" x14ac:dyDescent="0.25">
      <c r="A1206">
        <v>1200</v>
      </c>
      <c r="B1206" t="str">
        <f>"00803077"</f>
        <v>00803077</v>
      </c>
      <c r="C1206" t="s">
        <v>6</v>
      </c>
    </row>
    <row r="1207" spans="1:3" x14ac:dyDescent="0.25">
      <c r="A1207">
        <v>1201</v>
      </c>
      <c r="B1207" t="str">
        <f>"00270056"</f>
        <v>00270056</v>
      </c>
      <c r="C1207" t="s">
        <v>11</v>
      </c>
    </row>
    <row r="1208" spans="1:3" x14ac:dyDescent="0.25">
      <c r="A1208">
        <v>1202</v>
      </c>
      <c r="B1208" t="str">
        <f>"00818283"</f>
        <v>00818283</v>
      </c>
      <c r="C1208" t="s">
        <v>7</v>
      </c>
    </row>
    <row r="1209" spans="1:3" x14ac:dyDescent="0.25">
      <c r="A1209">
        <v>1203</v>
      </c>
      <c r="B1209" t="str">
        <f>"00438160"</f>
        <v>00438160</v>
      </c>
      <c r="C1209" t="s">
        <v>8</v>
      </c>
    </row>
    <row r="1210" spans="1:3" x14ac:dyDescent="0.25">
      <c r="A1210">
        <v>1204</v>
      </c>
      <c r="B1210" t="str">
        <f>"00669835"</f>
        <v>00669835</v>
      </c>
      <c r="C1210" t="s">
        <v>8</v>
      </c>
    </row>
    <row r="1211" spans="1:3" x14ac:dyDescent="0.25">
      <c r="A1211">
        <v>1205</v>
      </c>
      <c r="B1211" t="str">
        <f>"00809262"</f>
        <v>00809262</v>
      </c>
      <c r="C1211" t="s">
        <v>7</v>
      </c>
    </row>
    <row r="1212" spans="1:3" x14ac:dyDescent="0.25">
      <c r="A1212">
        <v>1206</v>
      </c>
      <c r="B1212" t="str">
        <f>"00811506"</f>
        <v>00811506</v>
      </c>
      <c r="C1212" t="s">
        <v>8</v>
      </c>
    </row>
    <row r="1213" spans="1:3" x14ac:dyDescent="0.25">
      <c r="A1213">
        <v>1207</v>
      </c>
      <c r="B1213" t="str">
        <f>"00787667"</f>
        <v>00787667</v>
      </c>
      <c r="C1213" t="s">
        <v>6</v>
      </c>
    </row>
    <row r="1214" spans="1:3" x14ac:dyDescent="0.25">
      <c r="A1214">
        <v>1208</v>
      </c>
      <c r="B1214" t="str">
        <f>"00816696"</f>
        <v>00816696</v>
      </c>
      <c r="C1214" t="s">
        <v>6</v>
      </c>
    </row>
    <row r="1215" spans="1:3" x14ac:dyDescent="0.25">
      <c r="A1215">
        <v>1209</v>
      </c>
      <c r="B1215" t="str">
        <f>"00451357"</f>
        <v>00451357</v>
      </c>
      <c r="C1215" t="s">
        <v>8</v>
      </c>
    </row>
    <row r="1216" spans="1:3" x14ac:dyDescent="0.25">
      <c r="A1216">
        <v>1210</v>
      </c>
      <c r="B1216" t="str">
        <f>"201409005517"</f>
        <v>201409005517</v>
      </c>
      <c r="C1216" t="s">
        <v>7</v>
      </c>
    </row>
    <row r="1217" spans="1:3" x14ac:dyDescent="0.25">
      <c r="A1217">
        <v>1211</v>
      </c>
      <c r="B1217" t="str">
        <f>"00729263"</f>
        <v>00729263</v>
      </c>
      <c r="C1217" t="s">
        <v>6</v>
      </c>
    </row>
    <row r="1218" spans="1:3" x14ac:dyDescent="0.25">
      <c r="A1218">
        <v>1212</v>
      </c>
      <c r="B1218" t="str">
        <f>"00817372"</f>
        <v>00817372</v>
      </c>
      <c r="C1218" t="s">
        <v>8</v>
      </c>
    </row>
    <row r="1219" spans="1:3" x14ac:dyDescent="0.25">
      <c r="A1219">
        <v>1213</v>
      </c>
      <c r="B1219" t="str">
        <f>"00815237"</f>
        <v>00815237</v>
      </c>
      <c r="C1219" t="s">
        <v>7</v>
      </c>
    </row>
    <row r="1220" spans="1:3" x14ac:dyDescent="0.25">
      <c r="A1220">
        <v>1214</v>
      </c>
      <c r="B1220" t="str">
        <f>"00141234"</f>
        <v>00141234</v>
      </c>
      <c r="C1220" t="s">
        <v>7</v>
      </c>
    </row>
    <row r="1221" spans="1:3" x14ac:dyDescent="0.25">
      <c r="A1221">
        <v>1215</v>
      </c>
      <c r="B1221" t="str">
        <f>"00263432"</f>
        <v>00263432</v>
      </c>
      <c r="C1221" t="s">
        <v>7</v>
      </c>
    </row>
    <row r="1222" spans="1:3" x14ac:dyDescent="0.25">
      <c r="A1222">
        <v>1216</v>
      </c>
      <c r="B1222" t="str">
        <f>"00440221"</f>
        <v>00440221</v>
      </c>
      <c r="C1222" t="s">
        <v>7</v>
      </c>
    </row>
    <row r="1223" spans="1:3" x14ac:dyDescent="0.25">
      <c r="A1223">
        <v>1217</v>
      </c>
      <c r="B1223" t="str">
        <f>"00819323"</f>
        <v>00819323</v>
      </c>
      <c r="C1223" t="s">
        <v>7</v>
      </c>
    </row>
    <row r="1224" spans="1:3" x14ac:dyDescent="0.25">
      <c r="A1224">
        <v>1218</v>
      </c>
      <c r="B1224" t="str">
        <f>"00818706"</f>
        <v>00818706</v>
      </c>
      <c r="C1224" t="s">
        <v>7</v>
      </c>
    </row>
    <row r="1225" spans="1:3" x14ac:dyDescent="0.25">
      <c r="A1225">
        <v>1219</v>
      </c>
      <c r="B1225" t="str">
        <f>"00817869"</f>
        <v>00817869</v>
      </c>
      <c r="C1225" t="s">
        <v>7</v>
      </c>
    </row>
    <row r="1226" spans="1:3" x14ac:dyDescent="0.25">
      <c r="A1226">
        <v>1220</v>
      </c>
      <c r="B1226" t="str">
        <f>"00442757"</f>
        <v>00442757</v>
      </c>
      <c r="C1226" t="s">
        <v>7</v>
      </c>
    </row>
    <row r="1227" spans="1:3" x14ac:dyDescent="0.25">
      <c r="A1227">
        <v>1221</v>
      </c>
      <c r="B1227" t="str">
        <f>"00818259"</f>
        <v>00818259</v>
      </c>
      <c r="C1227" t="s">
        <v>6</v>
      </c>
    </row>
    <row r="1228" spans="1:3" x14ac:dyDescent="0.25">
      <c r="A1228">
        <v>1222</v>
      </c>
      <c r="B1228" t="str">
        <f>"00761150"</f>
        <v>00761150</v>
      </c>
      <c r="C1228" t="s">
        <v>8</v>
      </c>
    </row>
    <row r="1229" spans="1:3" x14ac:dyDescent="0.25">
      <c r="A1229">
        <v>1223</v>
      </c>
      <c r="B1229" t="str">
        <f>"00194165"</f>
        <v>00194165</v>
      </c>
      <c r="C1229" t="s">
        <v>7</v>
      </c>
    </row>
    <row r="1230" spans="1:3" x14ac:dyDescent="0.25">
      <c r="A1230">
        <v>1224</v>
      </c>
      <c r="B1230" t="str">
        <f>"00816277"</f>
        <v>00816277</v>
      </c>
      <c r="C1230" t="s">
        <v>7</v>
      </c>
    </row>
    <row r="1231" spans="1:3" x14ac:dyDescent="0.25">
      <c r="A1231">
        <v>1225</v>
      </c>
      <c r="B1231" t="str">
        <f>"201511040669"</f>
        <v>201511040669</v>
      </c>
      <c r="C1231" t="s">
        <v>7</v>
      </c>
    </row>
    <row r="1232" spans="1:3" x14ac:dyDescent="0.25">
      <c r="A1232">
        <v>1226</v>
      </c>
      <c r="B1232" t="str">
        <f>"00816372"</f>
        <v>00816372</v>
      </c>
      <c r="C1232" t="s">
        <v>8</v>
      </c>
    </row>
    <row r="1233" spans="1:3" x14ac:dyDescent="0.25">
      <c r="A1233">
        <v>1227</v>
      </c>
      <c r="B1233" t="str">
        <f>"00142499"</f>
        <v>00142499</v>
      </c>
      <c r="C1233" t="s">
        <v>8</v>
      </c>
    </row>
    <row r="1234" spans="1:3" x14ac:dyDescent="0.25">
      <c r="A1234">
        <v>1228</v>
      </c>
      <c r="B1234" t="str">
        <f>"00302929"</f>
        <v>00302929</v>
      </c>
      <c r="C1234" t="s">
        <v>7</v>
      </c>
    </row>
    <row r="1235" spans="1:3" x14ac:dyDescent="0.25">
      <c r="A1235">
        <v>1229</v>
      </c>
      <c r="B1235" t="str">
        <f>"00133178"</f>
        <v>00133178</v>
      </c>
      <c r="C1235" t="s">
        <v>7</v>
      </c>
    </row>
    <row r="1236" spans="1:3" x14ac:dyDescent="0.25">
      <c r="A1236">
        <v>1230</v>
      </c>
      <c r="B1236" t="str">
        <f>"00686180"</f>
        <v>00686180</v>
      </c>
      <c r="C1236" t="s">
        <v>6</v>
      </c>
    </row>
    <row r="1237" spans="1:3" x14ac:dyDescent="0.25">
      <c r="A1237">
        <v>1231</v>
      </c>
      <c r="B1237" t="str">
        <f>"00533642"</f>
        <v>00533642</v>
      </c>
      <c r="C1237" t="s">
        <v>9</v>
      </c>
    </row>
    <row r="1238" spans="1:3" x14ac:dyDescent="0.25">
      <c r="A1238">
        <v>1232</v>
      </c>
      <c r="B1238" t="str">
        <f>"00588754"</f>
        <v>00588754</v>
      </c>
      <c r="C1238" t="s">
        <v>7</v>
      </c>
    </row>
    <row r="1239" spans="1:3" x14ac:dyDescent="0.25">
      <c r="A1239">
        <v>1233</v>
      </c>
      <c r="B1239" t="str">
        <f>"00670488"</f>
        <v>00670488</v>
      </c>
      <c r="C1239" t="s">
        <v>8</v>
      </c>
    </row>
    <row r="1240" spans="1:3" x14ac:dyDescent="0.25">
      <c r="A1240">
        <v>1234</v>
      </c>
      <c r="B1240" t="str">
        <f>"00817078"</f>
        <v>00817078</v>
      </c>
      <c r="C1240" t="s">
        <v>6</v>
      </c>
    </row>
    <row r="1241" spans="1:3" x14ac:dyDescent="0.25">
      <c r="A1241">
        <v>1235</v>
      </c>
      <c r="B1241" t="str">
        <f>"00448424"</f>
        <v>00448424</v>
      </c>
      <c r="C1241" t="s">
        <v>7</v>
      </c>
    </row>
    <row r="1242" spans="1:3" x14ac:dyDescent="0.25">
      <c r="A1242">
        <v>1236</v>
      </c>
      <c r="B1242" t="str">
        <f>"00817192"</f>
        <v>00817192</v>
      </c>
      <c r="C1242" t="s">
        <v>7</v>
      </c>
    </row>
    <row r="1243" spans="1:3" x14ac:dyDescent="0.25">
      <c r="A1243">
        <v>1237</v>
      </c>
      <c r="B1243" t="str">
        <f>"201511039508"</f>
        <v>201511039508</v>
      </c>
      <c r="C1243" t="s">
        <v>10</v>
      </c>
    </row>
    <row r="1244" spans="1:3" x14ac:dyDescent="0.25">
      <c r="A1244">
        <v>1238</v>
      </c>
      <c r="B1244" t="str">
        <f>"00310773"</f>
        <v>00310773</v>
      </c>
      <c r="C1244" t="s">
        <v>8</v>
      </c>
    </row>
    <row r="1245" spans="1:3" x14ac:dyDescent="0.25">
      <c r="A1245">
        <v>1239</v>
      </c>
      <c r="B1245" t="str">
        <f>"00449107"</f>
        <v>00449107</v>
      </c>
      <c r="C1245" t="s">
        <v>7</v>
      </c>
    </row>
    <row r="1246" spans="1:3" x14ac:dyDescent="0.25">
      <c r="A1246">
        <v>1240</v>
      </c>
      <c r="B1246" t="str">
        <f>"00772059"</f>
        <v>00772059</v>
      </c>
      <c r="C1246" t="str">
        <f>"011"</f>
        <v>011</v>
      </c>
    </row>
    <row r="1247" spans="1:3" x14ac:dyDescent="0.25">
      <c r="A1247">
        <v>1241</v>
      </c>
      <c r="B1247" t="str">
        <f>"00818347"</f>
        <v>00818347</v>
      </c>
      <c r="C1247" t="s">
        <v>8</v>
      </c>
    </row>
    <row r="1248" spans="1:3" x14ac:dyDescent="0.25">
      <c r="A1248">
        <v>1242</v>
      </c>
      <c r="B1248" t="str">
        <f>"00443798"</f>
        <v>00443798</v>
      </c>
      <c r="C1248" t="s">
        <v>7</v>
      </c>
    </row>
    <row r="1249" spans="1:3" x14ac:dyDescent="0.25">
      <c r="A1249">
        <v>1243</v>
      </c>
      <c r="B1249" t="str">
        <f>"00808646"</f>
        <v>00808646</v>
      </c>
      <c r="C1249" t="s">
        <v>7</v>
      </c>
    </row>
    <row r="1250" spans="1:3" x14ac:dyDescent="0.25">
      <c r="A1250">
        <v>1244</v>
      </c>
      <c r="B1250" t="str">
        <f>"00326920"</f>
        <v>00326920</v>
      </c>
      <c r="C1250" t="s">
        <v>7</v>
      </c>
    </row>
    <row r="1251" spans="1:3" x14ac:dyDescent="0.25">
      <c r="A1251">
        <v>1245</v>
      </c>
      <c r="B1251" t="str">
        <f>"00816993"</f>
        <v>00816993</v>
      </c>
      <c r="C1251" t="s">
        <v>7</v>
      </c>
    </row>
    <row r="1252" spans="1:3" x14ac:dyDescent="0.25">
      <c r="A1252">
        <v>1246</v>
      </c>
      <c r="B1252" t="str">
        <f>"201405000010"</f>
        <v>201405000010</v>
      </c>
      <c r="C1252" t="s">
        <v>6</v>
      </c>
    </row>
    <row r="1253" spans="1:3" x14ac:dyDescent="0.25">
      <c r="A1253">
        <v>1247</v>
      </c>
      <c r="B1253" t="str">
        <f>"00816554"</f>
        <v>00816554</v>
      </c>
      <c r="C1253" t="s">
        <v>6</v>
      </c>
    </row>
    <row r="1254" spans="1:3" x14ac:dyDescent="0.25">
      <c r="A1254">
        <v>1248</v>
      </c>
      <c r="B1254" t="str">
        <f>"00438860"</f>
        <v>00438860</v>
      </c>
      <c r="C1254" t="s">
        <v>7</v>
      </c>
    </row>
    <row r="1255" spans="1:3" x14ac:dyDescent="0.25">
      <c r="A1255">
        <v>1249</v>
      </c>
      <c r="B1255" t="str">
        <f>"00816713"</f>
        <v>00816713</v>
      </c>
      <c r="C1255" t="s">
        <v>7</v>
      </c>
    </row>
    <row r="1256" spans="1:3" x14ac:dyDescent="0.25">
      <c r="A1256">
        <v>1250</v>
      </c>
      <c r="B1256" t="str">
        <f>"00817106"</f>
        <v>00817106</v>
      </c>
      <c r="C1256" t="s">
        <v>8</v>
      </c>
    </row>
    <row r="1257" spans="1:3" x14ac:dyDescent="0.25">
      <c r="A1257">
        <v>1251</v>
      </c>
      <c r="B1257" t="str">
        <f>"00817114"</f>
        <v>00817114</v>
      </c>
      <c r="C1257" t="s">
        <v>6</v>
      </c>
    </row>
    <row r="1258" spans="1:3" x14ac:dyDescent="0.25">
      <c r="A1258">
        <v>1252</v>
      </c>
      <c r="B1258" t="str">
        <f>"00817334"</f>
        <v>00817334</v>
      </c>
      <c r="C1258" t="s">
        <v>6</v>
      </c>
    </row>
    <row r="1259" spans="1:3" x14ac:dyDescent="0.25">
      <c r="A1259">
        <v>1253</v>
      </c>
      <c r="B1259" t="str">
        <f>"00815990"</f>
        <v>00815990</v>
      </c>
      <c r="C1259" t="s">
        <v>7</v>
      </c>
    </row>
    <row r="1260" spans="1:3" x14ac:dyDescent="0.25">
      <c r="A1260">
        <v>1254</v>
      </c>
      <c r="B1260" t="str">
        <f>"00272127"</f>
        <v>00272127</v>
      </c>
      <c r="C1260" t="s">
        <v>7</v>
      </c>
    </row>
    <row r="1261" spans="1:3" x14ac:dyDescent="0.25">
      <c r="A1261">
        <v>1255</v>
      </c>
      <c r="B1261" t="str">
        <f>"201512003185"</f>
        <v>201512003185</v>
      </c>
      <c r="C1261" t="s">
        <v>7</v>
      </c>
    </row>
    <row r="1262" spans="1:3" x14ac:dyDescent="0.25">
      <c r="A1262">
        <v>1256</v>
      </c>
      <c r="B1262" t="str">
        <f>"00818378"</f>
        <v>00818378</v>
      </c>
      <c r="C1262" t="s">
        <v>7</v>
      </c>
    </row>
    <row r="1263" spans="1:3" x14ac:dyDescent="0.25">
      <c r="A1263">
        <v>1257</v>
      </c>
      <c r="B1263" t="str">
        <f>"00818316"</f>
        <v>00818316</v>
      </c>
      <c r="C1263" t="s">
        <v>7</v>
      </c>
    </row>
    <row r="1264" spans="1:3" x14ac:dyDescent="0.25">
      <c r="A1264">
        <v>1258</v>
      </c>
      <c r="B1264" t="str">
        <f>"00797848"</f>
        <v>00797848</v>
      </c>
      <c r="C1264" t="s">
        <v>7</v>
      </c>
    </row>
    <row r="1265" spans="1:3" x14ac:dyDescent="0.25">
      <c r="A1265">
        <v>1259</v>
      </c>
      <c r="B1265" t="str">
        <f>"00816766"</f>
        <v>00816766</v>
      </c>
      <c r="C1265" t="s">
        <v>8</v>
      </c>
    </row>
    <row r="1266" spans="1:3" x14ac:dyDescent="0.25">
      <c r="A1266">
        <v>1260</v>
      </c>
      <c r="B1266" t="str">
        <f>"00819000"</f>
        <v>00819000</v>
      </c>
      <c r="C1266" t="s">
        <v>7</v>
      </c>
    </row>
    <row r="1267" spans="1:3" x14ac:dyDescent="0.25">
      <c r="A1267">
        <v>1261</v>
      </c>
      <c r="B1267" t="str">
        <f>"00818914"</f>
        <v>00818914</v>
      </c>
      <c r="C1267" t="s">
        <v>7</v>
      </c>
    </row>
    <row r="1268" spans="1:3" x14ac:dyDescent="0.25">
      <c r="A1268">
        <v>1262</v>
      </c>
      <c r="B1268" t="str">
        <f>"00449082"</f>
        <v>00449082</v>
      </c>
      <c r="C1268" t="s">
        <v>7</v>
      </c>
    </row>
    <row r="1269" spans="1:3" x14ac:dyDescent="0.25">
      <c r="A1269">
        <v>1263</v>
      </c>
      <c r="B1269" t="str">
        <f>"00794614"</f>
        <v>00794614</v>
      </c>
      <c r="C1269" t="s">
        <v>7</v>
      </c>
    </row>
    <row r="1270" spans="1:3" x14ac:dyDescent="0.25">
      <c r="A1270">
        <v>1264</v>
      </c>
      <c r="B1270" t="str">
        <f>"00804175"</f>
        <v>00804175</v>
      </c>
      <c r="C1270" t="s">
        <v>7</v>
      </c>
    </row>
    <row r="1271" spans="1:3" x14ac:dyDescent="0.25">
      <c r="A1271">
        <v>1265</v>
      </c>
      <c r="B1271" t="str">
        <f>"201411002710"</f>
        <v>201411002710</v>
      </c>
      <c r="C1271" t="s">
        <v>6</v>
      </c>
    </row>
    <row r="1272" spans="1:3" x14ac:dyDescent="0.25">
      <c r="A1272">
        <v>1266</v>
      </c>
      <c r="B1272" t="str">
        <f>"00791230"</f>
        <v>00791230</v>
      </c>
      <c r="C1272" t="s">
        <v>7</v>
      </c>
    </row>
    <row r="1273" spans="1:3" x14ac:dyDescent="0.25">
      <c r="A1273">
        <v>1267</v>
      </c>
      <c r="B1273" t="str">
        <f>"00816566"</f>
        <v>00816566</v>
      </c>
      <c r="C1273" t="s">
        <v>6</v>
      </c>
    </row>
    <row r="1274" spans="1:3" x14ac:dyDescent="0.25">
      <c r="A1274">
        <v>1268</v>
      </c>
      <c r="B1274" t="str">
        <f>"00815798"</f>
        <v>00815798</v>
      </c>
      <c r="C1274" t="s">
        <v>7</v>
      </c>
    </row>
    <row r="1275" spans="1:3" x14ac:dyDescent="0.25">
      <c r="A1275">
        <v>1269</v>
      </c>
      <c r="B1275" t="str">
        <f>"00817554"</f>
        <v>00817554</v>
      </c>
      <c r="C1275" t="s">
        <v>7</v>
      </c>
    </row>
    <row r="1276" spans="1:3" x14ac:dyDescent="0.25">
      <c r="A1276">
        <v>1270</v>
      </c>
      <c r="B1276" t="str">
        <f>"00078143"</f>
        <v>00078143</v>
      </c>
      <c r="C1276" t="s">
        <v>6</v>
      </c>
    </row>
    <row r="1277" spans="1:3" x14ac:dyDescent="0.25">
      <c r="A1277">
        <v>1271</v>
      </c>
      <c r="B1277" t="str">
        <f>"00818258"</f>
        <v>00818258</v>
      </c>
      <c r="C1277" t="s">
        <v>6</v>
      </c>
    </row>
    <row r="1278" spans="1:3" x14ac:dyDescent="0.25">
      <c r="A1278">
        <v>1272</v>
      </c>
      <c r="B1278" t="str">
        <f>"00443987"</f>
        <v>00443987</v>
      </c>
      <c r="C1278" t="s">
        <v>8</v>
      </c>
    </row>
    <row r="1279" spans="1:3" x14ac:dyDescent="0.25">
      <c r="A1279">
        <v>1273</v>
      </c>
      <c r="B1279" t="str">
        <f>"00817811"</f>
        <v>00817811</v>
      </c>
      <c r="C1279" t="s">
        <v>6</v>
      </c>
    </row>
    <row r="1280" spans="1:3" x14ac:dyDescent="0.25">
      <c r="A1280">
        <v>1274</v>
      </c>
      <c r="B1280" t="str">
        <f>"00448109"</f>
        <v>00448109</v>
      </c>
      <c r="C1280" t="s">
        <v>8</v>
      </c>
    </row>
    <row r="1281" spans="1:3" x14ac:dyDescent="0.25">
      <c r="A1281">
        <v>1275</v>
      </c>
      <c r="B1281" t="str">
        <f>"00803284"</f>
        <v>00803284</v>
      </c>
      <c r="C1281" t="s">
        <v>7</v>
      </c>
    </row>
    <row r="1282" spans="1:3" x14ac:dyDescent="0.25">
      <c r="A1282">
        <v>1276</v>
      </c>
      <c r="B1282" t="str">
        <f>"00445315"</f>
        <v>00445315</v>
      </c>
      <c r="C1282" t="s">
        <v>7</v>
      </c>
    </row>
    <row r="1283" spans="1:3" x14ac:dyDescent="0.25">
      <c r="A1283">
        <v>1277</v>
      </c>
      <c r="B1283" t="str">
        <f>"201412003761"</f>
        <v>201412003761</v>
      </c>
      <c r="C1283" t="s">
        <v>6</v>
      </c>
    </row>
    <row r="1284" spans="1:3" x14ac:dyDescent="0.25">
      <c r="A1284">
        <v>1278</v>
      </c>
      <c r="B1284" t="str">
        <f>"00538497"</f>
        <v>00538497</v>
      </c>
      <c r="C1284" t="s">
        <v>7</v>
      </c>
    </row>
    <row r="1285" spans="1:3" x14ac:dyDescent="0.25">
      <c r="A1285">
        <v>1279</v>
      </c>
      <c r="B1285" t="str">
        <f>"00484989"</f>
        <v>00484989</v>
      </c>
      <c r="C1285" t="s">
        <v>9</v>
      </c>
    </row>
    <row r="1286" spans="1:3" x14ac:dyDescent="0.25">
      <c r="A1286">
        <v>1280</v>
      </c>
      <c r="B1286" t="str">
        <f>"00817339"</f>
        <v>00817339</v>
      </c>
      <c r="C1286" t="s">
        <v>7</v>
      </c>
    </row>
    <row r="1287" spans="1:3" x14ac:dyDescent="0.25">
      <c r="A1287">
        <v>1281</v>
      </c>
      <c r="B1287" t="str">
        <f>"00140437"</f>
        <v>00140437</v>
      </c>
      <c r="C1287" t="s">
        <v>8</v>
      </c>
    </row>
    <row r="1288" spans="1:3" x14ac:dyDescent="0.25">
      <c r="A1288">
        <v>1282</v>
      </c>
      <c r="B1288" t="str">
        <f>"00818354"</f>
        <v>00818354</v>
      </c>
      <c r="C1288" t="s">
        <v>7</v>
      </c>
    </row>
    <row r="1289" spans="1:3" x14ac:dyDescent="0.25">
      <c r="A1289">
        <v>1283</v>
      </c>
      <c r="B1289" t="str">
        <f>"00448447"</f>
        <v>00448447</v>
      </c>
      <c r="C1289" t="s">
        <v>7</v>
      </c>
    </row>
    <row r="1290" spans="1:3" x14ac:dyDescent="0.25">
      <c r="A1290">
        <v>1284</v>
      </c>
      <c r="B1290" t="str">
        <f>"00819060"</f>
        <v>00819060</v>
      </c>
      <c r="C1290" t="s">
        <v>7</v>
      </c>
    </row>
    <row r="1291" spans="1:3" x14ac:dyDescent="0.25">
      <c r="A1291">
        <v>1285</v>
      </c>
      <c r="B1291" t="str">
        <f>"00157619"</f>
        <v>00157619</v>
      </c>
      <c r="C1291" t="s">
        <v>6</v>
      </c>
    </row>
    <row r="1292" spans="1:3" x14ac:dyDescent="0.25">
      <c r="A1292">
        <v>1286</v>
      </c>
      <c r="B1292" t="str">
        <f>"00718516"</f>
        <v>00718516</v>
      </c>
      <c r="C1292" t="s">
        <v>7</v>
      </c>
    </row>
    <row r="1293" spans="1:3" x14ac:dyDescent="0.25">
      <c r="A1293">
        <v>1287</v>
      </c>
      <c r="B1293" t="str">
        <f>"00818393"</f>
        <v>00818393</v>
      </c>
      <c r="C1293" t="s">
        <v>8</v>
      </c>
    </row>
    <row r="1294" spans="1:3" x14ac:dyDescent="0.25">
      <c r="A1294">
        <v>1288</v>
      </c>
      <c r="B1294" t="str">
        <f>"00522041"</f>
        <v>00522041</v>
      </c>
      <c r="C1294" t="s">
        <v>7</v>
      </c>
    </row>
    <row r="1295" spans="1:3" x14ac:dyDescent="0.25">
      <c r="A1295">
        <v>1289</v>
      </c>
      <c r="B1295" t="str">
        <f>"00753116"</f>
        <v>00753116</v>
      </c>
      <c r="C1295" t="s">
        <v>8</v>
      </c>
    </row>
    <row r="1296" spans="1:3" x14ac:dyDescent="0.25">
      <c r="A1296">
        <v>1290</v>
      </c>
      <c r="B1296" t="str">
        <f>"201405000807"</f>
        <v>201405000807</v>
      </c>
      <c r="C1296" t="s">
        <v>6</v>
      </c>
    </row>
    <row r="1297" spans="1:3" x14ac:dyDescent="0.25">
      <c r="A1297">
        <v>1291</v>
      </c>
      <c r="B1297" t="str">
        <f>"00818020"</f>
        <v>00818020</v>
      </c>
      <c r="C1297" t="s">
        <v>6</v>
      </c>
    </row>
    <row r="1298" spans="1:3" x14ac:dyDescent="0.25">
      <c r="A1298">
        <v>1292</v>
      </c>
      <c r="B1298" t="str">
        <f>"00818518"</f>
        <v>00818518</v>
      </c>
      <c r="C1298" t="s">
        <v>7</v>
      </c>
    </row>
    <row r="1299" spans="1:3" x14ac:dyDescent="0.25">
      <c r="A1299">
        <v>1293</v>
      </c>
      <c r="B1299" t="str">
        <f>"00574185"</f>
        <v>00574185</v>
      </c>
      <c r="C1299" t="s">
        <v>10</v>
      </c>
    </row>
    <row r="1300" spans="1:3" x14ac:dyDescent="0.25">
      <c r="A1300">
        <v>1294</v>
      </c>
      <c r="B1300" t="str">
        <f>"00449357"</f>
        <v>00449357</v>
      </c>
      <c r="C1300" t="s">
        <v>8</v>
      </c>
    </row>
    <row r="1301" spans="1:3" x14ac:dyDescent="0.25">
      <c r="A1301">
        <v>1295</v>
      </c>
      <c r="B1301" t="str">
        <f>"00219093"</f>
        <v>00219093</v>
      </c>
      <c r="C1301" t="s">
        <v>7</v>
      </c>
    </row>
    <row r="1302" spans="1:3" x14ac:dyDescent="0.25">
      <c r="A1302">
        <v>1296</v>
      </c>
      <c r="B1302" t="str">
        <f>"00443794"</f>
        <v>00443794</v>
      </c>
      <c r="C1302" t="s">
        <v>8</v>
      </c>
    </row>
    <row r="1303" spans="1:3" x14ac:dyDescent="0.25">
      <c r="A1303">
        <v>1297</v>
      </c>
      <c r="B1303" t="str">
        <f>"00149390"</f>
        <v>00149390</v>
      </c>
      <c r="C1303" t="s">
        <v>7</v>
      </c>
    </row>
    <row r="1304" spans="1:3" x14ac:dyDescent="0.25">
      <c r="A1304">
        <v>1298</v>
      </c>
      <c r="B1304" t="str">
        <f>"201409007024"</f>
        <v>201409007024</v>
      </c>
      <c r="C1304" t="s">
        <v>7</v>
      </c>
    </row>
    <row r="1305" spans="1:3" x14ac:dyDescent="0.25">
      <c r="A1305">
        <v>1299</v>
      </c>
      <c r="B1305" t="str">
        <f>"201411000924"</f>
        <v>201411000924</v>
      </c>
      <c r="C1305" t="str">
        <f>"011"</f>
        <v>011</v>
      </c>
    </row>
    <row r="1306" spans="1:3" x14ac:dyDescent="0.25">
      <c r="A1306">
        <v>1300</v>
      </c>
      <c r="B1306" t="str">
        <f>"00729513"</f>
        <v>00729513</v>
      </c>
      <c r="C1306" t="s">
        <v>6</v>
      </c>
    </row>
    <row r="1307" spans="1:3" x14ac:dyDescent="0.25">
      <c r="A1307">
        <v>1301</v>
      </c>
      <c r="B1307" t="str">
        <f>"00288329"</f>
        <v>00288329</v>
      </c>
      <c r="C1307" t="s">
        <v>6</v>
      </c>
    </row>
    <row r="1308" spans="1:3" x14ac:dyDescent="0.25">
      <c r="A1308">
        <v>1302</v>
      </c>
      <c r="B1308" t="str">
        <f>"00774755"</f>
        <v>00774755</v>
      </c>
      <c r="C1308" t="str">
        <f>"011"</f>
        <v>011</v>
      </c>
    </row>
    <row r="1309" spans="1:3" x14ac:dyDescent="0.25">
      <c r="A1309">
        <v>1303</v>
      </c>
      <c r="B1309" t="str">
        <f>"00485008"</f>
        <v>00485008</v>
      </c>
      <c r="C1309" t="s">
        <v>8</v>
      </c>
    </row>
    <row r="1310" spans="1:3" x14ac:dyDescent="0.25">
      <c r="A1310">
        <v>1304</v>
      </c>
      <c r="B1310" t="str">
        <f>"00818655"</f>
        <v>00818655</v>
      </c>
      <c r="C1310" t="s">
        <v>7</v>
      </c>
    </row>
    <row r="1311" spans="1:3" x14ac:dyDescent="0.25">
      <c r="A1311">
        <v>1305</v>
      </c>
      <c r="B1311" t="str">
        <f>"00513568"</f>
        <v>00513568</v>
      </c>
      <c r="C1311" t="s">
        <v>7</v>
      </c>
    </row>
    <row r="1312" spans="1:3" x14ac:dyDescent="0.25">
      <c r="A1312">
        <v>1306</v>
      </c>
      <c r="B1312" t="str">
        <f>"00774348"</f>
        <v>00774348</v>
      </c>
      <c r="C1312" t="s">
        <v>7</v>
      </c>
    </row>
    <row r="1313" spans="1:3" x14ac:dyDescent="0.25">
      <c r="A1313">
        <v>1307</v>
      </c>
      <c r="B1313" t="str">
        <f>"00576679"</f>
        <v>00576679</v>
      </c>
      <c r="C1313" t="s">
        <v>7</v>
      </c>
    </row>
    <row r="1314" spans="1:3" x14ac:dyDescent="0.25">
      <c r="A1314">
        <v>1308</v>
      </c>
      <c r="B1314" t="str">
        <f>"00337506"</f>
        <v>00337506</v>
      </c>
      <c r="C1314" t="s">
        <v>7</v>
      </c>
    </row>
    <row r="1315" spans="1:3" x14ac:dyDescent="0.25">
      <c r="A1315">
        <v>1309</v>
      </c>
      <c r="B1315" t="str">
        <f>"00752579"</f>
        <v>00752579</v>
      </c>
      <c r="C1315" t="s">
        <v>6</v>
      </c>
    </row>
    <row r="1316" spans="1:3" x14ac:dyDescent="0.25">
      <c r="A1316">
        <v>1310</v>
      </c>
      <c r="B1316" t="str">
        <f>"00815832"</f>
        <v>00815832</v>
      </c>
      <c r="C1316" t="s">
        <v>7</v>
      </c>
    </row>
    <row r="1317" spans="1:3" x14ac:dyDescent="0.25">
      <c r="A1317">
        <v>1311</v>
      </c>
      <c r="B1317" t="str">
        <f>"00513808"</f>
        <v>00513808</v>
      </c>
      <c r="C1317" t="s">
        <v>7</v>
      </c>
    </row>
    <row r="1318" spans="1:3" x14ac:dyDescent="0.25">
      <c r="A1318">
        <v>1312</v>
      </c>
      <c r="B1318" t="str">
        <f>"00819077"</f>
        <v>00819077</v>
      </c>
      <c r="C1318" t="s">
        <v>8</v>
      </c>
    </row>
    <row r="1319" spans="1:3" x14ac:dyDescent="0.25">
      <c r="A1319">
        <v>1313</v>
      </c>
      <c r="B1319" t="str">
        <f>"00449583"</f>
        <v>00449583</v>
      </c>
      <c r="C1319" t="s">
        <v>7</v>
      </c>
    </row>
    <row r="1320" spans="1:3" x14ac:dyDescent="0.25">
      <c r="A1320">
        <v>1314</v>
      </c>
      <c r="B1320" t="str">
        <f>"201604003753"</f>
        <v>201604003753</v>
      </c>
      <c r="C1320" t="s">
        <v>8</v>
      </c>
    </row>
    <row r="1321" spans="1:3" x14ac:dyDescent="0.25">
      <c r="A1321">
        <v>1315</v>
      </c>
      <c r="B1321" t="str">
        <f>"00788429"</f>
        <v>00788429</v>
      </c>
      <c r="C1321" t="s">
        <v>8</v>
      </c>
    </row>
    <row r="1322" spans="1:3" x14ac:dyDescent="0.25">
      <c r="A1322">
        <v>1316</v>
      </c>
      <c r="B1322" t="str">
        <f>"00817459"</f>
        <v>00817459</v>
      </c>
      <c r="C1322" t="s">
        <v>8</v>
      </c>
    </row>
    <row r="1323" spans="1:3" x14ac:dyDescent="0.25">
      <c r="A1323">
        <v>1317</v>
      </c>
      <c r="B1323" t="str">
        <f>"00450950"</f>
        <v>00450950</v>
      </c>
      <c r="C1323" t="s">
        <v>6</v>
      </c>
    </row>
    <row r="1324" spans="1:3" x14ac:dyDescent="0.25">
      <c r="A1324">
        <v>1318</v>
      </c>
      <c r="B1324" t="str">
        <f>"00512863"</f>
        <v>00512863</v>
      </c>
      <c r="C1324" t="s">
        <v>7</v>
      </c>
    </row>
    <row r="1325" spans="1:3" x14ac:dyDescent="0.25">
      <c r="A1325">
        <v>1319</v>
      </c>
      <c r="B1325" t="str">
        <f>"00818253"</f>
        <v>00818253</v>
      </c>
      <c r="C1325" t="s">
        <v>7</v>
      </c>
    </row>
    <row r="1326" spans="1:3" x14ac:dyDescent="0.25">
      <c r="A1326">
        <v>1320</v>
      </c>
      <c r="B1326" t="str">
        <f>"00666806"</f>
        <v>00666806</v>
      </c>
      <c r="C1326" t="s">
        <v>7</v>
      </c>
    </row>
    <row r="1327" spans="1:3" x14ac:dyDescent="0.25">
      <c r="A1327">
        <v>1321</v>
      </c>
      <c r="B1327" t="str">
        <f>"00815825"</f>
        <v>00815825</v>
      </c>
      <c r="C1327" t="s">
        <v>7</v>
      </c>
    </row>
    <row r="1328" spans="1:3" x14ac:dyDescent="0.25">
      <c r="A1328">
        <v>1322</v>
      </c>
      <c r="B1328" t="str">
        <f>"00816155"</f>
        <v>00816155</v>
      </c>
      <c r="C1328" t="s">
        <v>7</v>
      </c>
    </row>
    <row r="1329" spans="1:3" x14ac:dyDescent="0.25">
      <c r="A1329">
        <v>1323</v>
      </c>
      <c r="B1329" t="str">
        <f>"00818800"</f>
        <v>00818800</v>
      </c>
      <c r="C1329" t="str">
        <f>"012"</f>
        <v>012</v>
      </c>
    </row>
    <row r="1330" spans="1:3" x14ac:dyDescent="0.25">
      <c r="A1330">
        <v>1324</v>
      </c>
      <c r="B1330" t="str">
        <f>"200712004033"</f>
        <v>200712004033</v>
      </c>
      <c r="C1330" t="s">
        <v>6</v>
      </c>
    </row>
    <row r="1331" spans="1:3" x14ac:dyDescent="0.25">
      <c r="A1331">
        <v>1325</v>
      </c>
      <c r="B1331" t="str">
        <f>"00815698"</f>
        <v>00815698</v>
      </c>
      <c r="C1331" t="s">
        <v>8</v>
      </c>
    </row>
    <row r="1332" spans="1:3" x14ac:dyDescent="0.25">
      <c r="A1332">
        <v>1326</v>
      </c>
      <c r="B1332" t="str">
        <f>"00817963"</f>
        <v>00817963</v>
      </c>
      <c r="C1332" t="s">
        <v>6</v>
      </c>
    </row>
    <row r="1333" spans="1:3" x14ac:dyDescent="0.25">
      <c r="A1333">
        <v>1327</v>
      </c>
      <c r="B1333" t="str">
        <f>"00817815"</f>
        <v>00817815</v>
      </c>
      <c r="C1333" t="s">
        <v>7</v>
      </c>
    </row>
    <row r="1334" spans="1:3" x14ac:dyDescent="0.25">
      <c r="A1334">
        <v>1328</v>
      </c>
      <c r="B1334" t="str">
        <f>"00818389"</f>
        <v>00818389</v>
      </c>
      <c r="C1334" t="s">
        <v>6</v>
      </c>
    </row>
    <row r="1335" spans="1:3" x14ac:dyDescent="0.25">
      <c r="A1335">
        <v>1329</v>
      </c>
      <c r="B1335" t="str">
        <f>"00818778"</f>
        <v>00818778</v>
      </c>
      <c r="C1335" t="s">
        <v>8</v>
      </c>
    </row>
    <row r="1336" spans="1:3" x14ac:dyDescent="0.25">
      <c r="A1336">
        <v>1330</v>
      </c>
      <c r="B1336" t="str">
        <f>"00817128"</f>
        <v>00817128</v>
      </c>
      <c r="C1336" t="s">
        <v>7</v>
      </c>
    </row>
    <row r="1337" spans="1:3" x14ac:dyDescent="0.25">
      <c r="A1337">
        <v>1331</v>
      </c>
      <c r="B1337" t="str">
        <f>"00306410"</f>
        <v>00306410</v>
      </c>
      <c r="C1337" t="s">
        <v>7</v>
      </c>
    </row>
    <row r="1338" spans="1:3" x14ac:dyDescent="0.25">
      <c r="A1338">
        <v>1332</v>
      </c>
      <c r="B1338" t="str">
        <f>"00802916"</f>
        <v>00802916</v>
      </c>
      <c r="C1338" t="s">
        <v>10</v>
      </c>
    </row>
    <row r="1339" spans="1:3" x14ac:dyDescent="0.25">
      <c r="A1339">
        <v>1333</v>
      </c>
      <c r="B1339" t="str">
        <f>"00442498"</f>
        <v>00442498</v>
      </c>
      <c r="C1339" t="s">
        <v>7</v>
      </c>
    </row>
    <row r="1340" spans="1:3" x14ac:dyDescent="0.25">
      <c r="A1340">
        <v>1334</v>
      </c>
      <c r="B1340" t="str">
        <f>"00542322"</f>
        <v>00542322</v>
      </c>
      <c r="C1340" t="s">
        <v>7</v>
      </c>
    </row>
    <row r="1341" spans="1:3" x14ac:dyDescent="0.25">
      <c r="A1341">
        <v>1335</v>
      </c>
      <c r="B1341" t="str">
        <f>"00484761"</f>
        <v>00484761</v>
      </c>
      <c r="C1341" t="s">
        <v>7</v>
      </c>
    </row>
    <row r="1342" spans="1:3" x14ac:dyDescent="0.25">
      <c r="A1342">
        <v>1336</v>
      </c>
      <c r="B1342" t="str">
        <f>"00818960"</f>
        <v>00818960</v>
      </c>
      <c r="C1342" t="s">
        <v>8</v>
      </c>
    </row>
    <row r="1343" spans="1:3" x14ac:dyDescent="0.25">
      <c r="A1343">
        <v>1337</v>
      </c>
      <c r="B1343" t="str">
        <f>"00818598"</f>
        <v>00818598</v>
      </c>
      <c r="C1343" t="s">
        <v>8</v>
      </c>
    </row>
    <row r="1344" spans="1:3" x14ac:dyDescent="0.25">
      <c r="A1344">
        <v>1338</v>
      </c>
      <c r="B1344" t="str">
        <f>"00449536"</f>
        <v>00449536</v>
      </c>
      <c r="C1344" t="s">
        <v>7</v>
      </c>
    </row>
    <row r="1345" spans="1:3" x14ac:dyDescent="0.25">
      <c r="A1345">
        <v>1339</v>
      </c>
      <c r="B1345" t="str">
        <f>"00818539"</f>
        <v>00818539</v>
      </c>
      <c r="C1345" t="s">
        <v>7</v>
      </c>
    </row>
    <row r="1346" spans="1:3" x14ac:dyDescent="0.25">
      <c r="A1346">
        <v>1340</v>
      </c>
      <c r="B1346" t="str">
        <f>"00752145"</f>
        <v>00752145</v>
      </c>
      <c r="C1346" t="s">
        <v>7</v>
      </c>
    </row>
    <row r="1347" spans="1:3" x14ac:dyDescent="0.25">
      <c r="A1347">
        <v>1341</v>
      </c>
      <c r="B1347" t="str">
        <f>"00819184"</f>
        <v>00819184</v>
      </c>
      <c r="C1347" t="s">
        <v>8</v>
      </c>
    </row>
    <row r="1348" spans="1:3" x14ac:dyDescent="0.25">
      <c r="A1348">
        <v>1342</v>
      </c>
      <c r="B1348" t="str">
        <f>"00817499"</f>
        <v>00817499</v>
      </c>
      <c r="C1348" t="s">
        <v>7</v>
      </c>
    </row>
    <row r="1349" spans="1:3" x14ac:dyDescent="0.25">
      <c r="A1349">
        <v>1343</v>
      </c>
      <c r="B1349" t="str">
        <f>"00819210"</f>
        <v>00819210</v>
      </c>
      <c r="C1349" t="s">
        <v>7</v>
      </c>
    </row>
    <row r="1350" spans="1:3" x14ac:dyDescent="0.25">
      <c r="A1350">
        <v>1344</v>
      </c>
      <c r="B1350" t="str">
        <f>"00396488"</f>
        <v>00396488</v>
      </c>
      <c r="C1350" t="s">
        <v>8</v>
      </c>
    </row>
    <row r="1351" spans="1:3" x14ac:dyDescent="0.25">
      <c r="A1351">
        <v>1345</v>
      </c>
      <c r="B1351" t="str">
        <f>"00819076"</f>
        <v>00819076</v>
      </c>
      <c r="C1351" t="s">
        <v>7</v>
      </c>
    </row>
    <row r="1352" spans="1:3" x14ac:dyDescent="0.25">
      <c r="A1352">
        <v>1346</v>
      </c>
      <c r="B1352" t="str">
        <f>"00102684"</f>
        <v>00102684</v>
      </c>
      <c r="C1352" t="str">
        <f>"011"</f>
        <v>011</v>
      </c>
    </row>
    <row r="1353" spans="1:3" x14ac:dyDescent="0.25">
      <c r="A1353">
        <v>1347</v>
      </c>
      <c r="B1353" t="str">
        <f>"201604002377"</f>
        <v>201604002377</v>
      </c>
      <c r="C1353" t="s">
        <v>7</v>
      </c>
    </row>
    <row r="1354" spans="1:3" x14ac:dyDescent="0.25">
      <c r="A1354">
        <v>1348</v>
      </c>
      <c r="B1354" t="str">
        <f>"00753674"</f>
        <v>00753674</v>
      </c>
      <c r="C1354" t="s">
        <v>7</v>
      </c>
    </row>
    <row r="1355" spans="1:3" x14ac:dyDescent="0.25">
      <c r="A1355">
        <v>1349</v>
      </c>
      <c r="B1355" t="str">
        <f>"00791922"</f>
        <v>00791922</v>
      </c>
      <c r="C1355" t="s">
        <v>7</v>
      </c>
    </row>
    <row r="1356" spans="1:3" x14ac:dyDescent="0.25">
      <c r="A1356">
        <v>1350</v>
      </c>
      <c r="B1356" t="str">
        <f>"00041059"</f>
        <v>00041059</v>
      </c>
      <c r="C1356" t="s">
        <v>6</v>
      </c>
    </row>
    <row r="1357" spans="1:3" x14ac:dyDescent="0.25">
      <c r="A1357">
        <v>1351</v>
      </c>
      <c r="B1357" t="str">
        <f>"00817039"</f>
        <v>00817039</v>
      </c>
      <c r="C1357" t="s">
        <v>8</v>
      </c>
    </row>
    <row r="1358" spans="1:3" x14ac:dyDescent="0.25">
      <c r="A1358">
        <v>1352</v>
      </c>
      <c r="B1358" t="str">
        <f>"00818587"</f>
        <v>00818587</v>
      </c>
      <c r="C1358" t="s">
        <v>8</v>
      </c>
    </row>
    <row r="1359" spans="1:3" x14ac:dyDescent="0.25">
      <c r="A1359">
        <v>1353</v>
      </c>
      <c r="B1359" t="str">
        <f>"00819095"</f>
        <v>00819095</v>
      </c>
      <c r="C1359" t="s">
        <v>7</v>
      </c>
    </row>
    <row r="1360" spans="1:3" x14ac:dyDescent="0.25">
      <c r="A1360">
        <v>1354</v>
      </c>
      <c r="B1360" t="str">
        <f>"00818785"</f>
        <v>00818785</v>
      </c>
      <c r="C1360" t="s">
        <v>8</v>
      </c>
    </row>
    <row r="1361" spans="1:3" x14ac:dyDescent="0.25">
      <c r="A1361">
        <v>1355</v>
      </c>
      <c r="B1361" t="str">
        <f>"00818631"</f>
        <v>00818631</v>
      </c>
      <c r="C1361" t="s">
        <v>7</v>
      </c>
    </row>
    <row r="1362" spans="1:3" x14ac:dyDescent="0.25">
      <c r="A1362">
        <v>1356</v>
      </c>
      <c r="B1362" t="str">
        <f>"00450640"</f>
        <v>00450640</v>
      </c>
      <c r="C1362" t="s">
        <v>6</v>
      </c>
    </row>
    <row r="1363" spans="1:3" x14ac:dyDescent="0.25">
      <c r="A1363">
        <v>1357</v>
      </c>
      <c r="B1363" t="str">
        <f>"00446243"</f>
        <v>00446243</v>
      </c>
      <c r="C1363" t="s">
        <v>10</v>
      </c>
    </row>
    <row r="1364" spans="1:3" x14ac:dyDescent="0.25">
      <c r="A1364">
        <v>1358</v>
      </c>
      <c r="B1364" t="str">
        <f>"00018012"</f>
        <v>00018012</v>
      </c>
      <c r="C1364" t="s">
        <v>7</v>
      </c>
    </row>
    <row r="1365" spans="1:3" x14ac:dyDescent="0.25">
      <c r="A1365">
        <v>1359</v>
      </c>
      <c r="B1365" t="str">
        <f>"00213475"</f>
        <v>00213475</v>
      </c>
      <c r="C1365" t="s">
        <v>7</v>
      </c>
    </row>
    <row r="1366" spans="1:3" x14ac:dyDescent="0.25">
      <c r="A1366">
        <v>1360</v>
      </c>
      <c r="B1366" t="str">
        <f>"00446583"</f>
        <v>00446583</v>
      </c>
      <c r="C1366" t="s">
        <v>7</v>
      </c>
    </row>
    <row r="1367" spans="1:3" x14ac:dyDescent="0.25">
      <c r="A1367">
        <v>1361</v>
      </c>
      <c r="B1367" t="str">
        <f>"00446361"</f>
        <v>00446361</v>
      </c>
      <c r="C1367" t="s">
        <v>8</v>
      </c>
    </row>
    <row r="1368" spans="1:3" x14ac:dyDescent="0.25">
      <c r="A1368">
        <v>1362</v>
      </c>
      <c r="B1368" t="str">
        <f>"00818761"</f>
        <v>00818761</v>
      </c>
      <c r="C1368" t="s">
        <v>6</v>
      </c>
    </row>
    <row r="1369" spans="1:3" x14ac:dyDescent="0.25">
      <c r="A1369">
        <v>1363</v>
      </c>
      <c r="B1369" t="str">
        <f>"00818285"</f>
        <v>00818285</v>
      </c>
      <c r="C1369" t="s">
        <v>7</v>
      </c>
    </row>
    <row r="1370" spans="1:3" x14ac:dyDescent="0.25">
      <c r="A1370">
        <v>1364</v>
      </c>
      <c r="B1370" t="str">
        <f>"00648607"</f>
        <v>00648607</v>
      </c>
      <c r="C1370" t="s">
        <v>7</v>
      </c>
    </row>
    <row r="1371" spans="1:3" x14ac:dyDescent="0.25">
      <c r="A1371">
        <v>1365</v>
      </c>
      <c r="B1371" t="str">
        <f>"00804625"</f>
        <v>00804625</v>
      </c>
      <c r="C1371" t="s">
        <v>9</v>
      </c>
    </row>
    <row r="1372" spans="1:3" x14ac:dyDescent="0.25">
      <c r="A1372">
        <v>1366</v>
      </c>
      <c r="B1372" t="str">
        <f>"00281483"</f>
        <v>00281483</v>
      </c>
      <c r="C1372" t="s">
        <v>8</v>
      </c>
    </row>
    <row r="1373" spans="1:3" x14ac:dyDescent="0.25">
      <c r="A1373">
        <v>1367</v>
      </c>
      <c r="B1373" t="str">
        <f>"00817909"</f>
        <v>00817909</v>
      </c>
      <c r="C1373" t="s">
        <v>7</v>
      </c>
    </row>
    <row r="1374" spans="1:3" x14ac:dyDescent="0.25">
      <c r="A1374">
        <v>1368</v>
      </c>
      <c r="B1374" t="str">
        <f>"00762265"</f>
        <v>00762265</v>
      </c>
      <c r="C1374" t="s">
        <v>8</v>
      </c>
    </row>
    <row r="1375" spans="1:3" x14ac:dyDescent="0.25">
      <c r="A1375">
        <v>1369</v>
      </c>
      <c r="B1375" t="str">
        <f>"00157649"</f>
        <v>00157649</v>
      </c>
      <c r="C1375" t="s">
        <v>7</v>
      </c>
    </row>
    <row r="1376" spans="1:3" x14ac:dyDescent="0.25">
      <c r="A1376">
        <v>1370</v>
      </c>
      <c r="B1376" t="str">
        <f>"00439151"</f>
        <v>00439151</v>
      </c>
      <c r="C1376" t="s">
        <v>7</v>
      </c>
    </row>
    <row r="1377" spans="1:3" x14ac:dyDescent="0.25">
      <c r="A1377">
        <v>1371</v>
      </c>
      <c r="B1377" t="str">
        <f>"00791266"</f>
        <v>00791266</v>
      </c>
      <c r="C1377" t="s">
        <v>7</v>
      </c>
    </row>
    <row r="1378" spans="1:3" x14ac:dyDescent="0.25">
      <c r="A1378">
        <v>1372</v>
      </c>
      <c r="B1378" t="str">
        <f>"00743478"</f>
        <v>00743478</v>
      </c>
      <c r="C1378" t="s">
        <v>7</v>
      </c>
    </row>
    <row r="1379" spans="1:3" x14ac:dyDescent="0.25">
      <c r="A1379">
        <v>1373</v>
      </c>
      <c r="B1379" t="str">
        <f>"00793344"</f>
        <v>00793344</v>
      </c>
      <c r="C1379" t="s">
        <v>7</v>
      </c>
    </row>
    <row r="1380" spans="1:3" x14ac:dyDescent="0.25">
      <c r="A1380">
        <v>1374</v>
      </c>
      <c r="B1380" t="str">
        <f>"201410012115"</f>
        <v>201410012115</v>
      </c>
      <c r="C1380" t="s">
        <v>6</v>
      </c>
    </row>
    <row r="1381" spans="1:3" x14ac:dyDescent="0.25">
      <c r="A1381">
        <v>1375</v>
      </c>
      <c r="B1381" t="str">
        <f>"00290598"</f>
        <v>00290598</v>
      </c>
      <c r="C1381" t="s">
        <v>8</v>
      </c>
    </row>
    <row r="1382" spans="1:3" x14ac:dyDescent="0.25">
      <c r="A1382">
        <v>1376</v>
      </c>
      <c r="B1382" t="str">
        <f>"00468454"</f>
        <v>00468454</v>
      </c>
      <c r="C1382" t="s">
        <v>7</v>
      </c>
    </row>
    <row r="1383" spans="1:3" x14ac:dyDescent="0.25">
      <c r="A1383">
        <v>1377</v>
      </c>
      <c r="B1383" t="str">
        <f>"00817868"</f>
        <v>00817868</v>
      </c>
      <c r="C1383" t="s">
        <v>7</v>
      </c>
    </row>
    <row r="1384" spans="1:3" x14ac:dyDescent="0.25">
      <c r="A1384">
        <v>1378</v>
      </c>
      <c r="B1384" t="str">
        <f>"00190825"</f>
        <v>00190825</v>
      </c>
      <c r="C1384" t="s">
        <v>8</v>
      </c>
    </row>
    <row r="1385" spans="1:3" x14ac:dyDescent="0.25">
      <c r="A1385">
        <v>1379</v>
      </c>
      <c r="B1385" t="str">
        <f>"00222855"</f>
        <v>00222855</v>
      </c>
      <c r="C1385" t="s">
        <v>6</v>
      </c>
    </row>
    <row r="1386" spans="1:3" x14ac:dyDescent="0.25">
      <c r="A1386">
        <v>1380</v>
      </c>
      <c r="B1386" t="str">
        <f>"00449997"</f>
        <v>00449997</v>
      </c>
      <c r="C1386" t="s">
        <v>7</v>
      </c>
    </row>
    <row r="1387" spans="1:3" x14ac:dyDescent="0.25">
      <c r="A1387">
        <v>1381</v>
      </c>
      <c r="B1387" t="str">
        <f>"00818272"</f>
        <v>00818272</v>
      </c>
      <c r="C1387" t="s">
        <v>8</v>
      </c>
    </row>
    <row r="1388" spans="1:3" x14ac:dyDescent="0.25">
      <c r="A1388">
        <v>1382</v>
      </c>
      <c r="B1388" t="str">
        <f>"00009782"</f>
        <v>00009782</v>
      </c>
      <c r="C1388" t="s">
        <v>8</v>
      </c>
    </row>
    <row r="1389" spans="1:3" x14ac:dyDescent="0.25">
      <c r="A1389">
        <v>1383</v>
      </c>
      <c r="B1389" t="str">
        <f>"00819033"</f>
        <v>00819033</v>
      </c>
      <c r="C1389" t="s">
        <v>8</v>
      </c>
    </row>
    <row r="1390" spans="1:3" x14ac:dyDescent="0.25">
      <c r="A1390">
        <v>1384</v>
      </c>
      <c r="B1390" t="str">
        <f>"00804566"</f>
        <v>00804566</v>
      </c>
      <c r="C1390" t="s">
        <v>7</v>
      </c>
    </row>
    <row r="1391" spans="1:3" x14ac:dyDescent="0.25">
      <c r="A1391">
        <v>1385</v>
      </c>
      <c r="B1391" t="str">
        <f>"00817367"</f>
        <v>00817367</v>
      </c>
      <c r="C1391" t="s">
        <v>7</v>
      </c>
    </row>
    <row r="1392" spans="1:3" x14ac:dyDescent="0.25">
      <c r="A1392">
        <v>1386</v>
      </c>
      <c r="B1392" t="str">
        <f>"00818786"</f>
        <v>00818786</v>
      </c>
      <c r="C1392" t="s">
        <v>8</v>
      </c>
    </row>
    <row r="1393" spans="1:3" x14ac:dyDescent="0.25">
      <c r="A1393">
        <v>1387</v>
      </c>
      <c r="B1393" t="str">
        <f>"00789639"</f>
        <v>00789639</v>
      </c>
      <c r="C1393" t="s">
        <v>7</v>
      </c>
    </row>
    <row r="1394" spans="1:3" x14ac:dyDescent="0.25">
      <c r="A1394">
        <v>1388</v>
      </c>
      <c r="B1394" t="str">
        <f>"201504004749"</f>
        <v>201504004749</v>
      </c>
      <c r="C1394" t="s">
        <v>6</v>
      </c>
    </row>
    <row r="1395" spans="1:3" x14ac:dyDescent="0.25">
      <c r="A1395">
        <v>1389</v>
      </c>
      <c r="B1395" t="str">
        <f>"00288172"</f>
        <v>00288172</v>
      </c>
      <c r="C1395" t="s">
        <v>7</v>
      </c>
    </row>
    <row r="1396" spans="1:3" x14ac:dyDescent="0.25">
      <c r="A1396">
        <v>1390</v>
      </c>
      <c r="B1396" t="str">
        <f>"201507000973"</f>
        <v>201507000973</v>
      </c>
      <c r="C1396" t="s">
        <v>8</v>
      </c>
    </row>
    <row r="1397" spans="1:3" x14ac:dyDescent="0.25">
      <c r="A1397">
        <v>1391</v>
      </c>
      <c r="B1397" t="str">
        <f>"00815340"</f>
        <v>00815340</v>
      </c>
      <c r="C1397" t="s">
        <v>7</v>
      </c>
    </row>
    <row r="1398" spans="1:3" x14ac:dyDescent="0.25">
      <c r="A1398">
        <v>1392</v>
      </c>
      <c r="B1398" t="str">
        <f>"00817569"</f>
        <v>00817569</v>
      </c>
      <c r="C1398" t="s">
        <v>7</v>
      </c>
    </row>
    <row r="1399" spans="1:3" x14ac:dyDescent="0.25">
      <c r="A1399">
        <v>1393</v>
      </c>
      <c r="B1399" t="str">
        <f>"00818854"</f>
        <v>00818854</v>
      </c>
      <c r="C1399" t="s">
        <v>7</v>
      </c>
    </row>
    <row r="1400" spans="1:3" x14ac:dyDescent="0.25">
      <c r="A1400">
        <v>1394</v>
      </c>
      <c r="B1400" t="str">
        <f>"00818840"</f>
        <v>00818840</v>
      </c>
      <c r="C1400" t="s">
        <v>7</v>
      </c>
    </row>
    <row r="1401" spans="1:3" x14ac:dyDescent="0.25">
      <c r="A1401">
        <v>1395</v>
      </c>
      <c r="B1401" t="str">
        <f>"00335258"</f>
        <v>00335258</v>
      </c>
      <c r="C1401" t="s">
        <v>7</v>
      </c>
    </row>
    <row r="1402" spans="1:3" x14ac:dyDescent="0.25">
      <c r="A1402">
        <v>1396</v>
      </c>
      <c r="B1402" t="str">
        <f>"00818918"</f>
        <v>00818918</v>
      </c>
      <c r="C1402" t="s">
        <v>7</v>
      </c>
    </row>
    <row r="1403" spans="1:3" x14ac:dyDescent="0.25">
      <c r="A1403">
        <v>1397</v>
      </c>
      <c r="B1403" t="str">
        <f>"00818930"</f>
        <v>00818930</v>
      </c>
      <c r="C1403" t="s">
        <v>8</v>
      </c>
    </row>
    <row r="1404" spans="1:3" x14ac:dyDescent="0.25">
      <c r="A1404">
        <v>1398</v>
      </c>
      <c r="B1404" t="str">
        <f>"201511023131"</f>
        <v>201511023131</v>
      </c>
      <c r="C1404" t="s">
        <v>10</v>
      </c>
    </row>
    <row r="1405" spans="1:3" x14ac:dyDescent="0.25">
      <c r="A1405">
        <v>1399</v>
      </c>
      <c r="B1405" t="str">
        <f>"00446059"</f>
        <v>00446059</v>
      </c>
      <c r="C1405" t="s">
        <v>8</v>
      </c>
    </row>
    <row r="1406" spans="1:3" x14ac:dyDescent="0.25">
      <c r="A1406">
        <v>1400</v>
      </c>
      <c r="B1406" t="str">
        <f>"201511031486"</f>
        <v>201511031486</v>
      </c>
      <c r="C1406" t="s">
        <v>8</v>
      </c>
    </row>
    <row r="1407" spans="1:3" x14ac:dyDescent="0.25">
      <c r="A1407">
        <v>1401</v>
      </c>
      <c r="B1407" t="str">
        <f>"00225222"</f>
        <v>00225222</v>
      </c>
      <c r="C1407" t="s">
        <v>7</v>
      </c>
    </row>
    <row r="1408" spans="1:3" x14ac:dyDescent="0.25">
      <c r="A1408">
        <v>1402</v>
      </c>
      <c r="B1408" t="str">
        <f>"201506002426"</f>
        <v>201506002426</v>
      </c>
      <c r="C1408" t="s">
        <v>7</v>
      </c>
    </row>
    <row r="1409" spans="1:3" x14ac:dyDescent="0.25">
      <c r="A1409">
        <v>1403</v>
      </c>
      <c r="B1409" t="str">
        <f>"00410451"</f>
        <v>00410451</v>
      </c>
      <c r="C1409" t="s">
        <v>7</v>
      </c>
    </row>
    <row r="1410" spans="1:3" x14ac:dyDescent="0.25">
      <c r="A1410">
        <v>1404</v>
      </c>
      <c r="B1410" t="str">
        <f>"00779775"</f>
        <v>00779775</v>
      </c>
      <c r="C1410" t="s">
        <v>7</v>
      </c>
    </row>
    <row r="1411" spans="1:3" x14ac:dyDescent="0.25">
      <c r="A1411">
        <v>1405</v>
      </c>
      <c r="B1411" t="str">
        <f>"00376956"</f>
        <v>00376956</v>
      </c>
      <c r="C1411" t="s">
        <v>8</v>
      </c>
    </row>
    <row r="1412" spans="1:3" x14ac:dyDescent="0.25">
      <c r="A1412">
        <v>1406</v>
      </c>
      <c r="B1412" t="str">
        <f>"00759529"</f>
        <v>00759529</v>
      </c>
      <c r="C1412" t="s">
        <v>7</v>
      </c>
    </row>
    <row r="1413" spans="1:3" x14ac:dyDescent="0.25">
      <c r="A1413">
        <v>1407</v>
      </c>
      <c r="B1413" t="str">
        <f>"00818302"</f>
        <v>00818302</v>
      </c>
      <c r="C1413" t="s">
        <v>6</v>
      </c>
    </row>
    <row r="1414" spans="1:3" x14ac:dyDescent="0.25">
      <c r="A1414">
        <v>1408</v>
      </c>
      <c r="B1414" t="str">
        <f>"00776415"</f>
        <v>00776415</v>
      </c>
      <c r="C1414" t="s">
        <v>8</v>
      </c>
    </row>
    <row r="1415" spans="1:3" x14ac:dyDescent="0.25">
      <c r="A1415">
        <v>1409</v>
      </c>
      <c r="B1415" t="str">
        <f>"00779625"</f>
        <v>00779625</v>
      </c>
      <c r="C1415" t="s">
        <v>7</v>
      </c>
    </row>
    <row r="1416" spans="1:3" x14ac:dyDescent="0.25">
      <c r="A1416">
        <v>1410</v>
      </c>
      <c r="B1416" t="str">
        <f>"00449865"</f>
        <v>00449865</v>
      </c>
      <c r="C1416" t="s">
        <v>16</v>
      </c>
    </row>
    <row r="1417" spans="1:3" x14ac:dyDescent="0.25">
      <c r="A1417">
        <v>1411</v>
      </c>
      <c r="B1417" t="str">
        <f>"00775338"</f>
        <v>00775338</v>
      </c>
      <c r="C1417" t="s">
        <v>7</v>
      </c>
    </row>
    <row r="1418" spans="1:3" x14ac:dyDescent="0.25">
      <c r="A1418">
        <v>1412</v>
      </c>
      <c r="B1418" t="str">
        <f>"00816564"</f>
        <v>00816564</v>
      </c>
      <c r="C1418" t="s">
        <v>7</v>
      </c>
    </row>
    <row r="1419" spans="1:3" x14ac:dyDescent="0.25">
      <c r="A1419">
        <v>1413</v>
      </c>
      <c r="B1419" t="str">
        <f>"00818714"</f>
        <v>00818714</v>
      </c>
      <c r="C1419" t="s">
        <v>7</v>
      </c>
    </row>
    <row r="1420" spans="1:3" x14ac:dyDescent="0.25">
      <c r="A1420">
        <v>1414</v>
      </c>
      <c r="B1420" t="str">
        <f>"00275906"</f>
        <v>00275906</v>
      </c>
      <c r="C1420" t="str">
        <f>"011"</f>
        <v>011</v>
      </c>
    </row>
    <row r="1421" spans="1:3" x14ac:dyDescent="0.25">
      <c r="A1421">
        <v>1415</v>
      </c>
      <c r="B1421" t="str">
        <f>"00819232"</f>
        <v>00819232</v>
      </c>
      <c r="C1421" t="s">
        <v>7</v>
      </c>
    </row>
    <row r="1422" spans="1:3" x14ac:dyDescent="0.25">
      <c r="A1422">
        <v>1416</v>
      </c>
      <c r="B1422" t="str">
        <f>"00819189"</f>
        <v>00819189</v>
      </c>
      <c r="C1422" t="s">
        <v>7</v>
      </c>
    </row>
    <row r="1423" spans="1:3" x14ac:dyDescent="0.25">
      <c r="A1423">
        <v>1417</v>
      </c>
      <c r="B1423" t="str">
        <f>"00447215"</f>
        <v>00447215</v>
      </c>
      <c r="C1423" t="s">
        <v>7</v>
      </c>
    </row>
    <row r="1424" spans="1:3" x14ac:dyDescent="0.25">
      <c r="A1424">
        <v>1418</v>
      </c>
      <c r="B1424" t="str">
        <f>"00817866"</f>
        <v>00817866</v>
      </c>
      <c r="C1424" t="s">
        <v>7</v>
      </c>
    </row>
    <row r="1425" spans="1:3" x14ac:dyDescent="0.25">
      <c r="A1425">
        <v>1419</v>
      </c>
      <c r="B1425" t="str">
        <f>"00818124"</f>
        <v>00818124</v>
      </c>
      <c r="C1425" t="s">
        <v>7</v>
      </c>
    </row>
    <row r="1426" spans="1:3" x14ac:dyDescent="0.25">
      <c r="A1426">
        <v>1420</v>
      </c>
      <c r="B1426" t="str">
        <f>"00711763"</f>
        <v>00711763</v>
      </c>
      <c r="C1426" t="s">
        <v>6</v>
      </c>
    </row>
    <row r="1427" spans="1:3" x14ac:dyDescent="0.25">
      <c r="A1427">
        <v>1421</v>
      </c>
      <c r="B1427" t="str">
        <f>"00818103"</f>
        <v>00818103</v>
      </c>
      <c r="C1427" t="s">
        <v>8</v>
      </c>
    </row>
    <row r="1428" spans="1:3" x14ac:dyDescent="0.25">
      <c r="A1428">
        <v>1422</v>
      </c>
      <c r="B1428" t="str">
        <f>"00016676"</f>
        <v>00016676</v>
      </c>
      <c r="C1428" t="s">
        <v>10</v>
      </c>
    </row>
    <row r="1429" spans="1:3" x14ac:dyDescent="0.25">
      <c r="A1429">
        <v>1423</v>
      </c>
      <c r="B1429" t="str">
        <f>"00420154"</f>
        <v>00420154</v>
      </c>
      <c r="C1429" t="s">
        <v>7</v>
      </c>
    </row>
    <row r="1430" spans="1:3" x14ac:dyDescent="0.25">
      <c r="A1430">
        <v>1424</v>
      </c>
      <c r="B1430" t="str">
        <f>"00819147"</f>
        <v>00819147</v>
      </c>
      <c r="C1430" t="s">
        <v>7</v>
      </c>
    </row>
    <row r="1431" spans="1:3" x14ac:dyDescent="0.25">
      <c r="A1431">
        <v>1425</v>
      </c>
      <c r="B1431" t="str">
        <f>"00450522"</f>
        <v>00450522</v>
      </c>
      <c r="C1431" t="s">
        <v>7</v>
      </c>
    </row>
    <row r="1432" spans="1:3" x14ac:dyDescent="0.25">
      <c r="A1432">
        <v>1426</v>
      </c>
      <c r="B1432" t="str">
        <f>"00816468"</f>
        <v>00816468</v>
      </c>
      <c r="C1432" t="s">
        <v>7</v>
      </c>
    </row>
    <row r="1433" spans="1:3" x14ac:dyDescent="0.25">
      <c r="A1433">
        <v>1427</v>
      </c>
      <c r="B1433" t="str">
        <f>"201510002748"</f>
        <v>201510002748</v>
      </c>
      <c r="C1433" t="s">
        <v>7</v>
      </c>
    </row>
    <row r="1434" spans="1:3" x14ac:dyDescent="0.25">
      <c r="A1434">
        <v>1428</v>
      </c>
      <c r="B1434" t="str">
        <f>"00657110"</f>
        <v>00657110</v>
      </c>
      <c r="C1434" t="s">
        <v>7</v>
      </c>
    </row>
    <row r="1435" spans="1:3" x14ac:dyDescent="0.25">
      <c r="A1435">
        <v>1429</v>
      </c>
      <c r="B1435" t="str">
        <f>"00819135"</f>
        <v>00819135</v>
      </c>
      <c r="C1435" t="s">
        <v>7</v>
      </c>
    </row>
    <row r="1436" spans="1:3" x14ac:dyDescent="0.25">
      <c r="A1436">
        <v>1430</v>
      </c>
      <c r="B1436" t="str">
        <f>"00369653"</f>
        <v>00369653</v>
      </c>
      <c r="C1436" t="s">
        <v>8</v>
      </c>
    </row>
    <row r="1437" spans="1:3" x14ac:dyDescent="0.25">
      <c r="A1437">
        <v>1431</v>
      </c>
      <c r="B1437" t="str">
        <f>"00819244"</f>
        <v>00819244</v>
      </c>
      <c r="C1437" t="s">
        <v>7</v>
      </c>
    </row>
    <row r="1438" spans="1:3" x14ac:dyDescent="0.25">
      <c r="A1438">
        <v>1432</v>
      </c>
      <c r="B1438" t="str">
        <f>"00818867"</f>
        <v>00818867</v>
      </c>
      <c r="C1438" t="s">
        <v>8</v>
      </c>
    </row>
    <row r="1439" spans="1:3" x14ac:dyDescent="0.25">
      <c r="A1439">
        <v>1433</v>
      </c>
      <c r="B1439" t="str">
        <f>"00819246"</f>
        <v>00819246</v>
      </c>
      <c r="C1439" t="s">
        <v>8</v>
      </c>
    </row>
    <row r="1440" spans="1:3" x14ac:dyDescent="0.25">
      <c r="A1440">
        <v>1434</v>
      </c>
      <c r="B1440" t="str">
        <f>"00447803"</f>
        <v>00447803</v>
      </c>
      <c r="C1440" t="s">
        <v>7</v>
      </c>
    </row>
    <row r="1441" spans="1:3" x14ac:dyDescent="0.25">
      <c r="A1441">
        <v>1435</v>
      </c>
      <c r="B1441" t="str">
        <f>"00547045"</f>
        <v>00547045</v>
      </c>
      <c r="C1441" t="s">
        <v>7</v>
      </c>
    </row>
    <row r="1442" spans="1:3" x14ac:dyDescent="0.25">
      <c r="A1442">
        <v>1436</v>
      </c>
      <c r="B1442" t="str">
        <f>"00551986"</f>
        <v>00551986</v>
      </c>
      <c r="C1442" t="s">
        <v>7</v>
      </c>
    </row>
    <row r="1443" spans="1:3" x14ac:dyDescent="0.25">
      <c r="A1443">
        <v>1437</v>
      </c>
      <c r="B1443" t="str">
        <f>"00817443"</f>
        <v>00817443</v>
      </c>
      <c r="C1443" t="s">
        <v>7</v>
      </c>
    </row>
    <row r="1444" spans="1:3" x14ac:dyDescent="0.25">
      <c r="A1444">
        <v>1438</v>
      </c>
      <c r="B1444" t="str">
        <f>"00819074"</f>
        <v>00819074</v>
      </c>
      <c r="C1444" t="s">
        <v>7</v>
      </c>
    </row>
    <row r="1445" spans="1:3" x14ac:dyDescent="0.25">
      <c r="A1445">
        <v>1439</v>
      </c>
      <c r="B1445" t="str">
        <f>"00579559"</f>
        <v>00579559</v>
      </c>
      <c r="C1445" t="s">
        <v>8</v>
      </c>
    </row>
    <row r="1446" spans="1:3" x14ac:dyDescent="0.25">
      <c r="A1446">
        <v>1440</v>
      </c>
      <c r="B1446" t="str">
        <f>"00818077"</f>
        <v>00818077</v>
      </c>
      <c r="C1446" t="s">
        <v>7</v>
      </c>
    </row>
    <row r="1447" spans="1:3" x14ac:dyDescent="0.25">
      <c r="A1447">
        <v>1441</v>
      </c>
      <c r="B1447" t="str">
        <f>"00815936"</f>
        <v>00815936</v>
      </c>
      <c r="C1447" t="s">
        <v>6</v>
      </c>
    </row>
    <row r="1448" spans="1:3" x14ac:dyDescent="0.25">
      <c r="A1448">
        <v>1442</v>
      </c>
      <c r="B1448" t="str">
        <f>"00818170"</f>
        <v>00818170</v>
      </c>
      <c r="C1448" t="s">
        <v>6</v>
      </c>
    </row>
    <row r="1449" spans="1:3" x14ac:dyDescent="0.25">
      <c r="A1449">
        <v>1443</v>
      </c>
      <c r="B1449" t="str">
        <f>"00774017"</f>
        <v>00774017</v>
      </c>
      <c r="C1449" t="s">
        <v>7</v>
      </c>
    </row>
    <row r="1450" spans="1:3" x14ac:dyDescent="0.25">
      <c r="A1450">
        <v>1444</v>
      </c>
      <c r="B1450" t="str">
        <f>"00121519"</f>
        <v>00121519</v>
      </c>
      <c r="C1450" t="s">
        <v>8</v>
      </c>
    </row>
    <row r="1451" spans="1:3" x14ac:dyDescent="0.25">
      <c r="A1451">
        <v>1445</v>
      </c>
      <c r="B1451" t="str">
        <f>"00094300"</f>
        <v>00094300</v>
      </c>
      <c r="C1451" t="s">
        <v>6</v>
      </c>
    </row>
    <row r="1452" spans="1:3" x14ac:dyDescent="0.25">
      <c r="A1452">
        <v>1446</v>
      </c>
      <c r="B1452" t="str">
        <f>"00818944"</f>
        <v>00818944</v>
      </c>
      <c r="C1452" t="s">
        <v>7</v>
      </c>
    </row>
    <row r="1453" spans="1:3" x14ac:dyDescent="0.25">
      <c r="A1453">
        <v>1447</v>
      </c>
      <c r="B1453" t="str">
        <f>"00446426"</f>
        <v>00446426</v>
      </c>
      <c r="C1453" t="s">
        <v>7</v>
      </c>
    </row>
    <row r="1454" spans="1:3" x14ac:dyDescent="0.25">
      <c r="A1454">
        <v>1448</v>
      </c>
      <c r="B1454" t="str">
        <f>"00818161"</f>
        <v>00818161</v>
      </c>
      <c r="C1454" t="s">
        <v>7</v>
      </c>
    </row>
    <row r="1455" spans="1:3" x14ac:dyDescent="0.25">
      <c r="A1455">
        <v>1449</v>
      </c>
      <c r="B1455" t="str">
        <f>"00449355"</f>
        <v>00449355</v>
      </c>
      <c r="C1455" t="s">
        <v>7</v>
      </c>
    </row>
    <row r="1456" spans="1:3" x14ac:dyDescent="0.25">
      <c r="A1456">
        <v>1450</v>
      </c>
      <c r="B1456" t="str">
        <f>"201511028853"</f>
        <v>201511028853</v>
      </c>
      <c r="C1456" t="s">
        <v>7</v>
      </c>
    </row>
    <row r="1457" spans="1:3" x14ac:dyDescent="0.25">
      <c r="A1457">
        <v>1451</v>
      </c>
      <c r="B1457" t="str">
        <f>"00818462"</f>
        <v>00818462</v>
      </c>
      <c r="C1457" t="s">
        <v>8</v>
      </c>
    </row>
    <row r="1458" spans="1:3" x14ac:dyDescent="0.25">
      <c r="A1458">
        <v>1452</v>
      </c>
      <c r="B1458" t="str">
        <f>"00818976"</f>
        <v>00818976</v>
      </c>
      <c r="C1458" t="s">
        <v>7</v>
      </c>
    </row>
    <row r="1459" spans="1:3" x14ac:dyDescent="0.25">
      <c r="A1459">
        <v>1453</v>
      </c>
      <c r="B1459" t="str">
        <f>"00816148"</f>
        <v>00816148</v>
      </c>
      <c r="C1459" t="s">
        <v>7</v>
      </c>
    </row>
    <row r="1460" spans="1:3" x14ac:dyDescent="0.25">
      <c r="A1460">
        <v>1454</v>
      </c>
      <c r="B1460" t="str">
        <f>"00673257"</f>
        <v>00673257</v>
      </c>
      <c r="C1460" t="s">
        <v>6</v>
      </c>
    </row>
    <row r="1461" spans="1:3" x14ac:dyDescent="0.25">
      <c r="A1461">
        <v>1455</v>
      </c>
      <c r="B1461" t="str">
        <f>"00818952"</f>
        <v>00818952</v>
      </c>
      <c r="C1461" t="s">
        <v>7</v>
      </c>
    </row>
    <row r="1462" spans="1:3" x14ac:dyDescent="0.25">
      <c r="A1462">
        <v>1456</v>
      </c>
      <c r="B1462" t="str">
        <f>"00818833"</f>
        <v>00818833</v>
      </c>
      <c r="C1462" t="s">
        <v>6</v>
      </c>
    </row>
    <row r="1463" spans="1:3" x14ac:dyDescent="0.25">
      <c r="A1463">
        <v>1457</v>
      </c>
      <c r="B1463" t="str">
        <f>"00482585"</f>
        <v>00482585</v>
      </c>
      <c r="C1463" t="s">
        <v>6</v>
      </c>
    </row>
    <row r="1464" spans="1:3" x14ac:dyDescent="0.25">
      <c r="A1464">
        <v>1458</v>
      </c>
      <c r="B1464" t="str">
        <f>"00818670"</f>
        <v>00818670</v>
      </c>
      <c r="C1464" t="s">
        <v>7</v>
      </c>
    </row>
    <row r="1465" spans="1:3" x14ac:dyDescent="0.25">
      <c r="A1465">
        <v>1459</v>
      </c>
      <c r="B1465" t="str">
        <f>"00817987"</f>
        <v>00817987</v>
      </c>
      <c r="C1465" t="s">
        <v>7</v>
      </c>
    </row>
    <row r="1466" spans="1:3" x14ac:dyDescent="0.25">
      <c r="A1466">
        <v>1460</v>
      </c>
      <c r="B1466" t="str">
        <f>"00779853"</f>
        <v>00779853</v>
      </c>
      <c r="C1466" t="s">
        <v>7</v>
      </c>
    </row>
    <row r="1467" spans="1:3" x14ac:dyDescent="0.25">
      <c r="A1467">
        <v>1461</v>
      </c>
      <c r="B1467" t="str">
        <f>"00244939"</f>
        <v>00244939</v>
      </c>
      <c r="C1467" t="s">
        <v>7</v>
      </c>
    </row>
    <row r="1468" spans="1:3" x14ac:dyDescent="0.25">
      <c r="A1468">
        <v>1462</v>
      </c>
      <c r="B1468" t="str">
        <f>"00100344"</f>
        <v>00100344</v>
      </c>
      <c r="C1468" t="s">
        <v>7</v>
      </c>
    </row>
    <row r="1469" spans="1:3" x14ac:dyDescent="0.25">
      <c r="A1469">
        <v>1463</v>
      </c>
      <c r="B1469" t="str">
        <f>"00818313"</f>
        <v>00818313</v>
      </c>
      <c r="C1469" t="s">
        <v>7</v>
      </c>
    </row>
    <row r="1470" spans="1:3" x14ac:dyDescent="0.25">
      <c r="A1470">
        <v>1464</v>
      </c>
      <c r="B1470" t="str">
        <f>"00818413"</f>
        <v>00818413</v>
      </c>
      <c r="C1470" t="s">
        <v>7</v>
      </c>
    </row>
    <row r="1471" spans="1:3" x14ac:dyDescent="0.25">
      <c r="A1471">
        <v>1465</v>
      </c>
      <c r="B1471" t="str">
        <f>"00818197"</f>
        <v>00818197</v>
      </c>
      <c r="C1471" t="s">
        <v>7</v>
      </c>
    </row>
    <row r="1472" spans="1:3" x14ac:dyDescent="0.25">
      <c r="A1472">
        <v>1466</v>
      </c>
      <c r="B1472" t="str">
        <f>"00819310"</f>
        <v>00819310</v>
      </c>
      <c r="C1472" t="s">
        <v>7</v>
      </c>
    </row>
    <row r="1473" spans="1:3" x14ac:dyDescent="0.25">
      <c r="A1473">
        <v>1467</v>
      </c>
      <c r="B1473" t="str">
        <f>"00818111"</f>
        <v>00818111</v>
      </c>
      <c r="C1473" t="s">
        <v>10</v>
      </c>
    </row>
    <row r="1474" spans="1:3" x14ac:dyDescent="0.25">
      <c r="A1474">
        <v>1468</v>
      </c>
      <c r="B1474" t="str">
        <f>"00016248"</f>
        <v>00016248</v>
      </c>
      <c r="C1474" t="s">
        <v>7</v>
      </c>
    </row>
    <row r="1475" spans="1:3" x14ac:dyDescent="0.25">
      <c r="A1475">
        <v>1469</v>
      </c>
      <c r="B1475" t="str">
        <f>"00445854"</f>
        <v>00445854</v>
      </c>
      <c r="C1475" t="s">
        <v>7</v>
      </c>
    </row>
    <row r="1476" spans="1:3" x14ac:dyDescent="0.25">
      <c r="A1476">
        <v>1470</v>
      </c>
      <c r="B1476" t="str">
        <f>"00361718"</f>
        <v>00361718</v>
      </c>
      <c r="C1476" t="s">
        <v>8</v>
      </c>
    </row>
    <row r="1477" spans="1:3" x14ac:dyDescent="0.25">
      <c r="A1477">
        <v>1471</v>
      </c>
      <c r="B1477" t="str">
        <f>"201406009694"</f>
        <v>201406009694</v>
      </c>
      <c r="C1477" t="s">
        <v>7</v>
      </c>
    </row>
    <row r="1478" spans="1:3" x14ac:dyDescent="0.25">
      <c r="A1478">
        <v>1472</v>
      </c>
      <c r="B1478" t="str">
        <f>"00454073"</f>
        <v>00454073</v>
      </c>
      <c r="C1478" t="s">
        <v>6</v>
      </c>
    </row>
    <row r="1479" spans="1:3" x14ac:dyDescent="0.25">
      <c r="A1479">
        <v>1473</v>
      </c>
      <c r="B1479" t="str">
        <f>"00246431"</f>
        <v>00246431</v>
      </c>
      <c r="C1479" t="s">
        <v>7</v>
      </c>
    </row>
    <row r="1480" spans="1:3" x14ac:dyDescent="0.25">
      <c r="A1480">
        <v>1474</v>
      </c>
      <c r="B1480" t="str">
        <f>"00817991"</f>
        <v>00817991</v>
      </c>
      <c r="C1480" t="s">
        <v>6</v>
      </c>
    </row>
    <row r="1481" spans="1:3" x14ac:dyDescent="0.25">
      <c r="A1481">
        <v>1475</v>
      </c>
      <c r="B1481" t="str">
        <f>"00817609"</f>
        <v>00817609</v>
      </c>
      <c r="C1481" t="s">
        <v>6</v>
      </c>
    </row>
    <row r="1482" spans="1:3" x14ac:dyDescent="0.25">
      <c r="A1482">
        <v>1476</v>
      </c>
      <c r="B1482" t="str">
        <f>"00201796"</f>
        <v>00201796</v>
      </c>
      <c r="C1482" t="s">
        <v>7</v>
      </c>
    </row>
    <row r="1483" spans="1:3" x14ac:dyDescent="0.25">
      <c r="A1483">
        <v>1477</v>
      </c>
      <c r="B1483" t="str">
        <f>"00818519"</f>
        <v>00818519</v>
      </c>
      <c r="C1483" t="s">
        <v>7</v>
      </c>
    </row>
    <row r="1484" spans="1:3" x14ac:dyDescent="0.25">
      <c r="A1484">
        <v>1478</v>
      </c>
      <c r="B1484" t="str">
        <f>"00818000"</f>
        <v>00818000</v>
      </c>
      <c r="C1484" t="s">
        <v>7</v>
      </c>
    </row>
    <row r="1485" spans="1:3" x14ac:dyDescent="0.25">
      <c r="A1485">
        <v>1479</v>
      </c>
      <c r="B1485" t="str">
        <f>"00818366"</f>
        <v>00818366</v>
      </c>
      <c r="C1485" t="s">
        <v>7</v>
      </c>
    </row>
    <row r="1486" spans="1:3" x14ac:dyDescent="0.25">
      <c r="A1486">
        <v>1480</v>
      </c>
      <c r="B1486" t="str">
        <f>"00770455"</f>
        <v>00770455</v>
      </c>
      <c r="C1486" t="s">
        <v>7</v>
      </c>
    </row>
    <row r="1487" spans="1:3" x14ac:dyDescent="0.25">
      <c r="A1487">
        <v>1481</v>
      </c>
      <c r="B1487" t="str">
        <f>"00711725"</f>
        <v>00711725</v>
      </c>
      <c r="C1487" t="s">
        <v>8</v>
      </c>
    </row>
    <row r="1488" spans="1:3" x14ac:dyDescent="0.25">
      <c r="A1488">
        <v>1482</v>
      </c>
      <c r="B1488" t="str">
        <f>"00818401"</f>
        <v>00818401</v>
      </c>
      <c r="C1488" t="s">
        <v>7</v>
      </c>
    </row>
    <row r="1489" spans="1:3" x14ac:dyDescent="0.25">
      <c r="A1489">
        <v>1483</v>
      </c>
      <c r="B1489" t="str">
        <f>"201604004900"</f>
        <v>201604004900</v>
      </c>
      <c r="C1489" t="s">
        <v>16</v>
      </c>
    </row>
    <row r="1490" spans="1:3" x14ac:dyDescent="0.25">
      <c r="A1490">
        <v>1484</v>
      </c>
      <c r="B1490" t="str">
        <f>"00443612"</f>
        <v>00443612</v>
      </c>
      <c r="C1490" t="s">
        <v>7</v>
      </c>
    </row>
    <row r="1491" spans="1:3" x14ac:dyDescent="0.25">
      <c r="A1491">
        <v>1485</v>
      </c>
      <c r="B1491" t="str">
        <f>"00816982"</f>
        <v>00816982</v>
      </c>
      <c r="C1491" t="s">
        <v>7</v>
      </c>
    </row>
    <row r="1492" spans="1:3" x14ac:dyDescent="0.25">
      <c r="A1492">
        <v>1486</v>
      </c>
      <c r="B1492" t="str">
        <f>"00173555"</f>
        <v>00173555</v>
      </c>
      <c r="C1492" t="s">
        <v>8</v>
      </c>
    </row>
    <row r="1493" spans="1:3" x14ac:dyDescent="0.25">
      <c r="A1493">
        <v>1487</v>
      </c>
      <c r="B1493" t="str">
        <f>"00816945"</f>
        <v>00816945</v>
      </c>
      <c r="C1493" t="s">
        <v>8</v>
      </c>
    </row>
    <row r="1494" spans="1:3" x14ac:dyDescent="0.25">
      <c r="A1494">
        <v>1488</v>
      </c>
      <c r="B1494" t="str">
        <f>"00816546"</f>
        <v>00816546</v>
      </c>
      <c r="C1494" t="s">
        <v>7</v>
      </c>
    </row>
    <row r="1495" spans="1:3" x14ac:dyDescent="0.25">
      <c r="A1495">
        <v>1489</v>
      </c>
      <c r="B1495" t="str">
        <f>"00430030"</f>
        <v>00430030</v>
      </c>
      <c r="C1495" t="s">
        <v>6</v>
      </c>
    </row>
    <row r="1496" spans="1:3" x14ac:dyDescent="0.25">
      <c r="A1496">
        <v>1490</v>
      </c>
      <c r="B1496" t="str">
        <f>"201511006044"</f>
        <v>201511006044</v>
      </c>
      <c r="C1496" t="s">
        <v>7</v>
      </c>
    </row>
    <row r="1497" spans="1:3" x14ac:dyDescent="0.25">
      <c r="A1497">
        <v>1491</v>
      </c>
      <c r="B1497" t="str">
        <f>"00818242"</f>
        <v>00818242</v>
      </c>
      <c r="C1497" t="s">
        <v>7</v>
      </c>
    </row>
    <row r="1498" spans="1:3" x14ac:dyDescent="0.25">
      <c r="A1498">
        <v>1492</v>
      </c>
      <c r="B1498" t="str">
        <f>"201409006103"</f>
        <v>201409006103</v>
      </c>
      <c r="C1498" t="s">
        <v>10</v>
      </c>
    </row>
    <row r="1499" spans="1:3" x14ac:dyDescent="0.25">
      <c r="A1499">
        <v>1493</v>
      </c>
      <c r="B1499" t="str">
        <f>"00740342"</f>
        <v>00740342</v>
      </c>
      <c r="C1499" t="s">
        <v>7</v>
      </c>
    </row>
    <row r="1500" spans="1:3" x14ac:dyDescent="0.25">
      <c r="A1500">
        <v>1494</v>
      </c>
      <c r="B1500" t="str">
        <f>"00449681"</f>
        <v>00449681</v>
      </c>
      <c r="C1500" t="s">
        <v>7</v>
      </c>
    </row>
    <row r="1501" spans="1:3" x14ac:dyDescent="0.25">
      <c r="A1501">
        <v>1495</v>
      </c>
      <c r="B1501" t="str">
        <f>"201412004121"</f>
        <v>201412004121</v>
      </c>
      <c r="C1501" t="s">
        <v>6</v>
      </c>
    </row>
    <row r="1502" spans="1:3" x14ac:dyDescent="0.25">
      <c r="A1502">
        <v>1496</v>
      </c>
      <c r="B1502" t="str">
        <f>"00469010"</f>
        <v>00469010</v>
      </c>
      <c r="C1502" t="s">
        <v>7</v>
      </c>
    </row>
    <row r="1503" spans="1:3" x14ac:dyDescent="0.25">
      <c r="A1503">
        <v>1497</v>
      </c>
      <c r="B1503" t="str">
        <f>"201511011805"</f>
        <v>201511011805</v>
      </c>
      <c r="C1503" t="s">
        <v>7</v>
      </c>
    </row>
    <row r="1504" spans="1:3" x14ac:dyDescent="0.25">
      <c r="A1504">
        <v>1498</v>
      </c>
      <c r="B1504" t="str">
        <f>"00780222"</f>
        <v>00780222</v>
      </c>
      <c r="C1504" t="s">
        <v>7</v>
      </c>
    </row>
    <row r="1505" spans="1:3" x14ac:dyDescent="0.25">
      <c r="A1505">
        <v>1499</v>
      </c>
      <c r="B1505" t="str">
        <f>"00818841"</f>
        <v>00818841</v>
      </c>
      <c r="C1505" t="s">
        <v>7</v>
      </c>
    </row>
    <row r="1506" spans="1:3" x14ac:dyDescent="0.25">
      <c r="A1506">
        <v>1500</v>
      </c>
      <c r="B1506" t="str">
        <f>"00651266"</f>
        <v>00651266</v>
      </c>
      <c r="C1506" t="s">
        <v>7</v>
      </c>
    </row>
    <row r="1507" spans="1:3" x14ac:dyDescent="0.25">
      <c r="A1507">
        <v>1501</v>
      </c>
      <c r="B1507" t="str">
        <f>"00819004"</f>
        <v>00819004</v>
      </c>
      <c r="C1507" t="s">
        <v>7</v>
      </c>
    </row>
    <row r="1508" spans="1:3" x14ac:dyDescent="0.25">
      <c r="A1508">
        <v>1502</v>
      </c>
      <c r="B1508" t="str">
        <f>"00443911"</f>
        <v>00443911</v>
      </c>
      <c r="C1508" t="s">
        <v>7</v>
      </c>
    </row>
    <row r="1509" spans="1:3" x14ac:dyDescent="0.25">
      <c r="A1509">
        <v>1503</v>
      </c>
      <c r="B1509" t="str">
        <f>"00689725"</f>
        <v>00689725</v>
      </c>
      <c r="C1509" t="s">
        <v>7</v>
      </c>
    </row>
    <row r="1510" spans="1:3" x14ac:dyDescent="0.25">
      <c r="A1510">
        <v>1504</v>
      </c>
      <c r="B1510" t="str">
        <f>"00221502"</f>
        <v>00221502</v>
      </c>
      <c r="C1510" t="s">
        <v>7</v>
      </c>
    </row>
    <row r="1511" spans="1:3" x14ac:dyDescent="0.25">
      <c r="A1511">
        <v>1505</v>
      </c>
      <c r="B1511" t="str">
        <f>"201406012648"</f>
        <v>201406012648</v>
      </c>
      <c r="C1511" t="s">
        <v>6</v>
      </c>
    </row>
    <row r="1512" spans="1:3" x14ac:dyDescent="0.25">
      <c r="A1512">
        <v>1506</v>
      </c>
      <c r="B1512" t="str">
        <f>"00817939"</f>
        <v>00817939</v>
      </c>
      <c r="C1512" t="s">
        <v>7</v>
      </c>
    </row>
    <row r="1513" spans="1:3" x14ac:dyDescent="0.25">
      <c r="A1513">
        <v>1507</v>
      </c>
      <c r="B1513" t="str">
        <f>"00669296"</f>
        <v>00669296</v>
      </c>
      <c r="C1513" t="s">
        <v>7</v>
      </c>
    </row>
    <row r="1514" spans="1:3" x14ac:dyDescent="0.25">
      <c r="A1514">
        <v>1508</v>
      </c>
      <c r="B1514" t="str">
        <f>"00491832"</f>
        <v>00491832</v>
      </c>
      <c r="C1514" t="s">
        <v>8</v>
      </c>
    </row>
    <row r="1515" spans="1:3" x14ac:dyDescent="0.25">
      <c r="A1515">
        <v>1509</v>
      </c>
      <c r="B1515" t="str">
        <f>"00292422"</f>
        <v>00292422</v>
      </c>
      <c r="C1515" t="s">
        <v>6</v>
      </c>
    </row>
    <row r="1516" spans="1:3" x14ac:dyDescent="0.25">
      <c r="A1516">
        <v>1510</v>
      </c>
      <c r="B1516" t="str">
        <f>"00444990"</f>
        <v>00444990</v>
      </c>
      <c r="C1516" t="s">
        <v>7</v>
      </c>
    </row>
    <row r="1517" spans="1:3" x14ac:dyDescent="0.25">
      <c r="A1517">
        <v>1511</v>
      </c>
      <c r="B1517" t="str">
        <f>"00814688"</f>
        <v>00814688</v>
      </c>
      <c r="C1517" t="s">
        <v>7</v>
      </c>
    </row>
    <row r="1518" spans="1:3" x14ac:dyDescent="0.25">
      <c r="A1518">
        <v>1512</v>
      </c>
      <c r="B1518" t="str">
        <f>"201511022605"</f>
        <v>201511022605</v>
      </c>
      <c r="C1518" t="s">
        <v>8</v>
      </c>
    </row>
    <row r="1519" spans="1:3" x14ac:dyDescent="0.25">
      <c r="A1519">
        <v>1513</v>
      </c>
      <c r="B1519" t="str">
        <f>"00776649"</f>
        <v>00776649</v>
      </c>
      <c r="C1519" t="s">
        <v>7</v>
      </c>
    </row>
    <row r="1520" spans="1:3" x14ac:dyDescent="0.25">
      <c r="A1520">
        <v>1514</v>
      </c>
      <c r="B1520" t="str">
        <f>"00818929"</f>
        <v>00818929</v>
      </c>
      <c r="C1520" t="s">
        <v>7</v>
      </c>
    </row>
    <row r="1521" spans="1:3" x14ac:dyDescent="0.25">
      <c r="A1521">
        <v>1515</v>
      </c>
      <c r="B1521" t="str">
        <f>"201410006474"</f>
        <v>201410006474</v>
      </c>
      <c r="C1521" t="s">
        <v>9</v>
      </c>
    </row>
    <row r="1522" spans="1:3" x14ac:dyDescent="0.25">
      <c r="A1522">
        <v>1516</v>
      </c>
      <c r="B1522" t="str">
        <f>"00817130"</f>
        <v>00817130</v>
      </c>
      <c r="C1522" t="s">
        <v>8</v>
      </c>
    </row>
    <row r="1523" spans="1:3" x14ac:dyDescent="0.25">
      <c r="A1523">
        <v>1517</v>
      </c>
      <c r="B1523" t="str">
        <f>"00154140"</f>
        <v>00154140</v>
      </c>
      <c r="C1523" t="s">
        <v>6</v>
      </c>
    </row>
    <row r="1524" spans="1:3" x14ac:dyDescent="0.25">
      <c r="A1524">
        <v>1518</v>
      </c>
      <c r="B1524" t="str">
        <f>"00599539"</f>
        <v>00599539</v>
      </c>
      <c r="C1524" t="s">
        <v>8</v>
      </c>
    </row>
    <row r="1525" spans="1:3" x14ac:dyDescent="0.25">
      <c r="A1525">
        <v>1519</v>
      </c>
      <c r="B1525" t="str">
        <f>"00818106"</f>
        <v>00818106</v>
      </c>
      <c r="C1525" t="s">
        <v>7</v>
      </c>
    </row>
    <row r="1526" spans="1:3" x14ac:dyDescent="0.25">
      <c r="A1526">
        <v>1520</v>
      </c>
      <c r="B1526" t="str">
        <f>"00818245"</f>
        <v>00818245</v>
      </c>
      <c r="C1526" t="s">
        <v>7</v>
      </c>
    </row>
    <row r="1527" spans="1:3" x14ac:dyDescent="0.25">
      <c r="A1527">
        <v>1521</v>
      </c>
      <c r="B1527" t="str">
        <f>"00817195"</f>
        <v>00817195</v>
      </c>
      <c r="C1527" t="s">
        <v>7</v>
      </c>
    </row>
    <row r="1528" spans="1:3" x14ac:dyDescent="0.25">
      <c r="A1528">
        <v>1522</v>
      </c>
      <c r="B1528" t="str">
        <f>"00547606"</f>
        <v>00547606</v>
      </c>
      <c r="C1528" t="s">
        <v>7</v>
      </c>
    </row>
    <row r="1529" spans="1:3" x14ac:dyDescent="0.25">
      <c r="A1529">
        <v>1523</v>
      </c>
      <c r="B1529" t="str">
        <f>"00786640"</f>
        <v>00786640</v>
      </c>
      <c r="C1529" t="str">
        <f>"011"</f>
        <v>011</v>
      </c>
    </row>
    <row r="1530" spans="1:3" x14ac:dyDescent="0.25">
      <c r="A1530">
        <v>1524</v>
      </c>
      <c r="B1530" t="str">
        <f>"00819224"</f>
        <v>00819224</v>
      </c>
      <c r="C1530" t="s">
        <v>6</v>
      </c>
    </row>
    <row r="1531" spans="1:3" x14ac:dyDescent="0.25">
      <c r="A1531">
        <v>1525</v>
      </c>
      <c r="B1531" t="str">
        <f>"00539150"</f>
        <v>00539150</v>
      </c>
      <c r="C1531" t="s">
        <v>6</v>
      </c>
    </row>
    <row r="1532" spans="1:3" x14ac:dyDescent="0.25">
      <c r="A1532">
        <v>1526</v>
      </c>
      <c r="B1532" t="str">
        <f>"00818848"</f>
        <v>00818848</v>
      </c>
      <c r="C1532" t="s">
        <v>10</v>
      </c>
    </row>
    <row r="1533" spans="1:3" x14ac:dyDescent="0.25">
      <c r="A1533">
        <v>1527</v>
      </c>
      <c r="B1533" t="str">
        <f>"00818846"</f>
        <v>00818846</v>
      </c>
      <c r="C1533" t="s">
        <v>7</v>
      </c>
    </row>
    <row r="1534" spans="1:3" x14ac:dyDescent="0.25">
      <c r="A1534">
        <v>1528</v>
      </c>
      <c r="B1534" t="str">
        <f>"00019018"</f>
        <v>00019018</v>
      </c>
      <c r="C1534" t="s">
        <v>7</v>
      </c>
    </row>
    <row r="1535" spans="1:3" x14ac:dyDescent="0.25">
      <c r="A1535">
        <v>1529</v>
      </c>
      <c r="B1535" t="str">
        <f>"00768179"</f>
        <v>00768179</v>
      </c>
      <c r="C1535" t="s">
        <v>7</v>
      </c>
    </row>
    <row r="1536" spans="1:3" x14ac:dyDescent="0.25">
      <c r="A1536">
        <v>1530</v>
      </c>
      <c r="B1536" t="str">
        <f>"00274065"</f>
        <v>00274065</v>
      </c>
      <c r="C1536" t="s">
        <v>8</v>
      </c>
    </row>
    <row r="1537" spans="1:3" x14ac:dyDescent="0.25">
      <c r="A1537">
        <v>1531</v>
      </c>
      <c r="B1537" t="str">
        <f>"00816811"</f>
        <v>00816811</v>
      </c>
      <c r="C1537" t="s">
        <v>10</v>
      </c>
    </row>
    <row r="1538" spans="1:3" x14ac:dyDescent="0.25">
      <c r="A1538">
        <v>1532</v>
      </c>
      <c r="B1538" t="str">
        <f>"00815885"</f>
        <v>00815885</v>
      </c>
      <c r="C1538" t="s">
        <v>8</v>
      </c>
    </row>
    <row r="1539" spans="1:3" x14ac:dyDescent="0.25">
      <c r="A1539">
        <v>1533</v>
      </c>
      <c r="B1539" t="str">
        <f>"00816920"</f>
        <v>00816920</v>
      </c>
      <c r="C1539" t="s">
        <v>7</v>
      </c>
    </row>
    <row r="1540" spans="1:3" x14ac:dyDescent="0.25">
      <c r="A1540">
        <v>1534</v>
      </c>
      <c r="B1540" t="str">
        <f>"00448606"</f>
        <v>00448606</v>
      </c>
      <c r="C1540" t="s">
        <v>7</v>
      </c>
    </row>
    <row r="1541" spans="1:3" x14ac:dyDescent="0.25">
      <c r="A1541">
        <v>1535</v>
      </c>
      <c r="B1541" t="str">
        <f>"00232158"</f>
        <v>00232158</v>
      </c>
      <c r="C1541" t="s">
        <v>7</v>
      </c>
    </row>
    <row r="1542" spans="1:3" x14ac:dyDescent="0.25">
      <c r="A1542">
        <v>1536</v>
      </c>
      <c r="B1542" t="str">
        <f>"00818941"</f>
        <v>00818941</v>
      </c>
      <c r="C1542" t="str">
        <f>"011"</f>
        <v>011</v>
      </c>
    </row>
    <row r="1543" spans="1:3" x14ac:dyDescent="0.25">
      <c r="A1543">
        <v>1537</v>
      </c>
      <c r="B1543" t="str">
        <f>"00323558"</f>
        <v>00323558</v>
      </c>
      <c r="C1543" t="s">
        <v>8</v>
      </c>
    </row>
    <row r="1544" spans="1:3" x14ac:dyDescent="0.25">
      <c r="A1544">
        <v>1538</v>
      </c>
      <c r="B1544" t="str">
        <f>"00818322"</f>
        <v>00818322</v>
      </c>
      <c r="C1544" t="s">
        <v>7</v>
      </c>
    </row>
    <row r="1545" spans="1:3" x14ac:dyDescent="0.25">
      <c r="A1545">
        <v>1539</v>
      </c>
      <c r="B1545" t="str">
        <f>"00819231"</f>
        <v>00819231</v>
      </c>
      <c r="C1545" t="s">
        <v>7</v>
      </c>
    </row>
    <row r="1546" spans="1:3" x14ac:dyDescent="0.25">
      <c r="A1546">
        <v>1540</v>
      </c>
      <c r="B1546" t="str">
        <f>"00818946"</f>
        <v>00818946</v>
      </c>
      <c r="C1546" t="s">
        <v>8</v>
      </c>
    </row>
    <row r="1547" spans="1:3" x14ac:dyDescent="0.25">
      <c r="A1547">
        <v>1541</v>
      </c>
      <c r="B1547" t="str">
        <f>"00789127"</f>
        <v>00789127</v>
      </c>
      <c r="C1547" t="s">
        <v>7</v>
      </c>
    </row>
    <row r="1548" spans="1:3" x14ac:dyDescent="0.25">
      <c r="A1548">
        <v>1542</v>
      </c>
      <c r="B1548" t="str">
        <f>"00818579"</f>
        <v>00818579</v>
      </c>
      <c r="C1548" t="s">
        <v>8</v>
      </c>
    </row>
    <row r="1549" spans="1:3" x14ac:dyDescent="0.25">
      <c r="A1549">
        <v>1543</v>
      </c>
      <c r="B1549" t="str">
        <f>"201507002723"</f>
        <v>201507002723</v>
      </c>
      <c r="C1549" t="s">
        <v>8</v>
      </c>
    </row>
    <row r="1550" spans="1:3" x14ac:dyDescent="0.25">
      <c r="A1550">
        <v>1544</v>
      </c>
      <c r="B1550" t="str">
        <f>"00818691"</f>
        <v>00818691</v>
      </c>
      <c r="C1550" t="str">
        <f>"011"</f>
        <v>011</v>
      </c>
    </row>
    <row r="1551" spans="1:3" x14ac:dyDescent="0.25">
      <c r="A1551">
        <v>1545</v>
      </c>
      <c r="B1551" t="str">
        <f>"00447062"</f>
        <v>00447062</v>
      </c>
      <c r="C1551" t="s">
        <v>8</v>
      </c>
    </row>
    <row r="1552" spans="1:3" x14ac:dyDescent="0.25">
      <c r="A1552">
        <v>1546</v>
      </c>
      <c r="B1552" t="str">
        <f>"00449887"</f>
        <v>00449887</v>
      </c>
      <c r="C1552" t="s">
        <v>7</v>
      </c>
    </row>
    <row r="1553" spans="1:3" x14ac:dyDescent="0.25">
      <c r="A1553">
        <v>1547</v>
      </c>
      <c r="B1553" t="str">
        <f>"00818874"</f>
        <v>00818874</v>
      </c>
      <c r="C1553" t="s">
        <v>10</v>
      </c>
    </row>
    <row r="1554" spans="1:3" x14ac:dyDescent="0.25">
      <c r="A1554">
        <v>1548</v>
      </c>
      <c r="B1554" t="str">
        <f>"00008416"</f>
        <v>00008416</v>
      </c>
      <c r="C1554" t="s">
        <v>6</v>
      </c>
    </row>
    <row r="1555" spans="1:3" x14ac:dyDescent="0.25">
      <c r="A1555">
        <v>1549</v>
      </c>
      <c r="B1555" t="str">
        <f>"00385389"</f>
        <v>00385389</v>
      </c>
      <c r="C1555" t="s">
        <v>7</v>
      </c>
    </row>
    <row r="1556" spans="1:3" x14ac:dyDescent="0.25">
      <c r="A1556">
        <v>1550</v>
      </c>
      <c r="B1556" t="str">
        <f>"00818622"</f>
        <v>00818622</v>
      </c>
      <c r="C1556" t="s">
        <v>7</v>
      </c>
    </row>
    <row r="1557" spans="1:3" x14ac:dyDescent="0.25">
      <c r="A1557">
        <v>1551</v>
      </c>
      <c r="B1557" t="str">
        <f>"00818426"</f>
        <v>00818426</v>
      </c>
      <c r="C1557" t="s">
        <v>7</v>
      </c>
    </row>
    <row r="1558" spans="1:3" x14ac:dyDescent="0.25">
      <c r="A1558">
        <v>1552</v>
      </c>
      <c r="B1558" t="str">
        <f>"00416819"</f>
        <v>00416819</v>
      </c>
      <c r="C1558" t="s">
        <v>8</v>
      </c>
    </row>
    <row r="1559" spans="1:3" x14ac:dyDescent="0.25">
      <c r="A1559">
        <v>1553</v>
      </c>
      <c r="B1559" t="str">
        <f>"00816353"</f>
        <v>00816353</v>
      </c>
      <c r="C1559" t="s">
        <v>7</v>
      </c>
    </row>
    <row r="1560" spans="1:3" x14ac:dyDescent="0.25">
      <c r="A1560">
        <v>1554</v>
      </c>
      <c r="B1560" t="str">
        <f>"00192473"</f>
        <v>00192473</v>
      </c>
      <c r="C1560" t="s">
        <v>8</v>
      </c>
    </row>
    <row r="1561" spans="1:3" x14ac:dyDescent="0.25">
      <c r="A1561">
        <v>1555</v>
      </c>
      <c r="B1561" t="str">
        <f>"00818672"</f>
        <v>00818672</v>
      </c>
      <c r="C1561" t="s">
        <v>7</v>
      </c>
    </row>
    <row r="1562" spans="1:3" x14ac:dyDescent="0.25">
      <c r="A1562">
        <v>1556</v>
      </c>
      <c r="B1562" t="str">
        <f>"00450906"</f>
        <v>00450906</v>
      </c>
      <c r="C1562" t="s">
        <v>8</v>
      </c>
    </row>
    <row r="1563" spans="1:3" x14ac:dyDescent="0.25">
      <c r="A1563">
        <v>1557</v>
      </c>
      <c r="B1563" t="str">
        <f>"00817131"</f>
        <v>00817131</v>
      </c>
      <c r="C1563" t="s">
        <v>6</v>
      </c>
    </row>
    <row r="1564" spans="1:3" x14ac:dyDescent="0.25">
      <c r="A1564">
        <v>1558</v>
      </c>
      <c r="B1564" t="str">
        <f>"00661751"</f>
        <v>00661751</v>
      </c>
      <c r="C1564" t="s">
        <v>7</v>
      </c>
    </row>
    <row r="1565" spans="1:3" x14ac:dyDescent="0.25">
      <c r="A1565">
        <v>1559</v>
      </c>
      <c r="B1565" t="str">
        <f>"00819228"</f>
        <v>00819228</v>
      </c>
      <c r="C1565" t="s">
        <v>7</v>
      </c>
    </row>
    <row r="1566" spans="1:3" x14ac:dyDescent="0.25">
      <c r="A1566">
        <v>1560</v>
      </c>
      <c r="B1566" t="str">
        <f>"00818101"</f>
        <v>00818101</v>
      </c>
      <c r="C1566" t="s">
        <v>7</v>
      </c>
    </row>
    <row r="1567" spans="1:3" x14ac:dyDescent="0.25">
      <c r="A1567">
        <v>1561</v>
      </c>
      <c r="B1567" t="str">
        <f>"00818481"</f>
        <v>00818481</v>
      </c>
      <c r="C1567" t="s">
        <v>8</v>
      </c>
    </row>
    <row r="1568" spans="1:3" x14ac:dyDescent="0.25">
      <c r="A1568">
        <v>1562</v>
      </c>
      <c r="B1568" t="str">
        <f>"00762703"</f>
        <v>00762703</v>
      </c>
      <c r="C1568" t="s">
        <v>8</v>
      </c>
    </row>
    <row r="1569" spans="1:3" x14ac:dyDescent="0.25">
      <c r="A1569">
        <v>1563</v>
      </c>
      <c r="B1569" t="str">
        <f>"00444840"</f>
        <v>00444840</v>
      </c>
      <c r="C1569" t="s">
        <v>7</v>
      </c>
    </row>
    <row r="1570" spans="1:3" x14ac:dyDescent="0.25">
      <c r="A1570">
        <v>1564</v>
      </c>
      <c r="B1570" t="str">
        <f>"00285820"</f>
        <v>00285820</v>
      </c>
      <c r="C1570" t="s">
        <v>6</v>
      </c>
    </row>
    <row r="1571" spans="1:3" x14ac:dyDescent="0.25">
      <c r="A1571">
        <v>1565</v>
      </c>
      <c r="B1571" t="str">
        <f>"00817136"</f>
        <v>00817136</v>
      </c>
      <c r="C1571" t="s">
        <v>7</v>
      </c>
    </row>
    <row r="1572" spans="1:3" x14ac:dyDescent="0.25">
      <c r="A1572">
        <v>1566</v>
      </c>
      <c r="B1572" t="str">
        <f>"00541609"</f>
        <v>00541609</v>
      </c>
      <c r="C1572" t="s">
        <v>7</v>
      </c>
    </row>
    <row r="1573" spans="1:3" x14ac:dyDescent="0.25">
      <c r="A1573">
        <v>1567</v>
      </c>
      <c r="B1573" t="str">
        <f>"00443993"</f>
        <v>00443993</v>
      </c>
      <c r="C1573" t="s">
        <v>7</v>
      </c>
    </row>
    <row r="1574" spans="1:3" x14ac:dyDescent="0.25">
      <c r="A1574">
        <v>1568</v>
      </c>
      <c r="B1574" t="str">
        <f>"00819292"</f>
        <v>00819292</v>
      </c>
      <c r="C1574" t="s">
        <v>8</v>
      </c>
    </row>
    <row r="1575" spans="1:3" x14ac:dyDescent="0.25">
      <c r="A1575">
        <v>1569</v>
      </c>
      <c r="B1575" t="str">
        <f>"201502004192"</f>
        <v>201502004192</v>
      </c>
      <c r="C1575" t="s">
        <v>7</v>
      </c>
    </row>
    <row r="1576" spans="1:3" x14ac:dyDescent="0.25">
      <c r="A1576">
        <v>1570</v>
      </c>
      <c r="B1576" t="str">
        <f>"00780103"</f>
        <v>00780103</v>
      </c>
      <c r="C1576" t="s">
        <v>7</v>
      </c>
    </row>
    <row r="1577" spans="1:3" x14ac:dyDescent="0.25">
      <c r="A1577">
        <v>1571</v>
      </c>
      <c r="B1577" t="str">
        <f>"00723065"</f>
        <v>00723065</v>
      </c>
      <c r="C1577" t="s">
        <v>8</v>
      </c>
    </row>
    <row r="1578" spans="1:3" x14ac:dyDescent="0.25">
      <c r="A1578">
        <v>1572</v>
      </c>
      <c r="B1578" t="str">
        <f>"00705721"</f>
        <v>00705721</v>
      </c>
      <c r="C1578" t="s">
        <v>7</v>
      </c>
    </row>
    <row r="1579" spans="1:3" x14ac:dyDescent="0.25">
      <c r="A1579">
        <v>1573</v>
      </c>
      <c r="B1579" t="str">
        <f>"00819133"</f>
        <v>00819133</v>
      </c>
      <c r="C1579" t="s">
        <v>7</v>
      </c>
    </row>
    <row r="1580" spans="1:3" x14ac:dyDescent="0.25">
      <c r="A1580">
        <v>1574</v>
      </c>
      <c r="B1580" t="str">
        <f>"00447846"</f>
        <v>00447846</v>
      </c>
      <c r="C1580" t="s">
        <v>8</v>
      </c>
    </row>
    <row r="1581" spans="1:3" x14ac:dyDescent="0.25">
      <c r="A1581">
        <v>1575</v>
      </c>
      <c r="B1581" t="str">
        <f>"00416662"</f>
        <v>00416662</v>
      </c>
      <c r="C1581" t="s">
        <v>7</v>
      </c>
    </row>
    <row r="1582" spans="1:3" x14ac:dyDescent="0.25">
      <c r="A1582">
        <v>1576</v>
      </c>
      <c r="B1582" t="str">
        <f>"00446673"</f>
        <v>00446673</v>
      </c>
      <c r="C1582" t="s">
        <v>7</v>
      </c>
    </row>
    <row r="1583" spans="1:3" x14ac:dyDescent="0.25">
      <c r="A1583">
        <v>1577</v>
      </c>
      <c r="B1583" t="str">
        <f>"00818516"</f>
        <v>00818516</v>
      </c>
      <c r="C1583" t="s">
        <v>11</v>
      </c>
    </row>
    <row r="1584" spans="1:3" x14ac:dyDescent="0.25">
      <c r="A1584">
        <v>1578</v>
      </c>
      <c r="B1584" t="str">
        <f>"00017626"</f>
        <v>00017626</v>
      </c>
      <c r="C1584" t="s">
        <v>7</v>
      </c>
    </row>
    <row r="1585" spans="1:3" x14ac:dyDescent="0.25">
      <c r="A1585">
        <v>1579</v>
      </c>
      <c r="B1585" t="str">
        <f>"00787355"</f>
        <v>00787355</v>
      </c>
      <c r="C1585" t="s">
        <v>7</v>
      </c>
    </row>
    <row r="1586" spans="1:3" x14ac:dyDescent="0.25">
      <c r="A1586">
        <v>1580</v>
      </c>
      <c r="B1586" t="str">
        <f>"00819175"</f>
        <v>00819175</v>
      </c>
      <c r="C1586" t="s">
        <v>6</v>
      </c>
    </row>
    <row r="1587" spans="1:3" x14ac:dyDescent="0.25">
      <c r="A1587">
        <v>1581</v>
      </c>
      <c r="B1587" t="str">
        <f>"00819174"</f>
        <v>00819174</v>
      </c>
      <c r="C1587" t="s">
        <v>7</v>
      </c>
    </row>
    <row r="1588" spans="1:3" x14ac:dyDescent="0.25">
      <c r="A1588">
        <v>1582</v>
      </c>
      <c r="B1588" t="str">
        <f>"00521575"</f>
        <v>00521575</v>
      </c>
      <c r="C1588" t="s">
        <v>7</v>
      </c>
    </row>
    <row r="1589" spans="1:3" x14ac:dyDescent="0.25">
      <c r="A1589">
        <v>1583</v>
      </c>
      <c r="B1589" t="str">
        <f>"00818224"</f>
        <v>00818224</v>
      </c>
      <c r="C1589" t="s">
        <v>8</v>
      </c>
    </row>
    <row r="1590" spans="1:3" x14ac:dyDescent="0.25">
      <c r="A1590">
        <v>1584</v>
      </c>
      <c r="B1590" t="str">
        <f>"00818450"</f>
        <v>00818450</v>
      </c>
      <c r="C1590" t="s">
        <v>7</v>
      </c>
    </row>
    <row r="1591" spans="1:3" x14ac:dyDescent="0.25">
      <c r="A1591">
        <v>1585</v>
      </c>
      <c r="B1591" t="str">
        <f>"00818405"</f>
        <v>00818405</v>
      </c>
      <c r="C1591" t="s">
        <v>7</v>
      </c>
    </row>
    <row r="1592" spans="1:3" x14ac:dyDescent="0.25">
      <c r="A1592">
        <v>1586</v>
      </c>
      <c r="B1592" t="str">
        <f>"00716598"</f>
        <v>00716598</v>
      </c>
      <c r="C1592" t="s">
        <v>7</v>
      </c>
    </row>
    <row r="1593" spans="1:3" x14ac:dyDescent="0.25">
      <c r="A1593">
        <v>1587</v>
      </c>
      <c r="B1593" t="str">
        <f>"00819264"</f>
        <v>00819264</v>
      </c>
      <c r="C1593" t="s">
        <v>7</v>
      </c>
    </row>
    <row r="1594" spans="1:3" x14ac:dyDescent="0.25">
      <c r="A1594">
        <v>1588</v>
      </c>
      <c r="B1594" t="str">
        <f>"00494577"</f>
        <v>00494577</v>
      </c>
      <c r="C1594" t="s">
        <v>8</v>
      </c>
    </row>
    <row r="1595" spans="1:3" x14ac:dyDescent="0.25">
      <c r="A1595">
        <v>1589</v>
      </c>
      <c r="B1595" t="str">
        <f>"00818419"</f>
        <v>00818419</v>
      </c>
      <c r="C1595" t="s">
        <v>7</v>
      </c>
    </row>
    <row r="1596" spans="1:3" x14ac:dyDescent="0.25">
      <c r="A1596">
        <v>1590</v>
      </c>
      <c r="B1596" t="str">
        <f>"00818409"</f>
        <v>00818409</v>
      </c>
      <c r="C1596" t="s">
        <v>7</v>
      </c>
    </row>
    <row r="1597" spans="1:3" x14ac:dyDescent="0.25">
      <c r="A1597">
        <v>1591</v>
      </c>
      <c r="B1597" t="str">
        <f>"00819285"</f>
        <v>00819285</v>
      </c>
      <c r="C1597" t="s">
        <v>8</v>
      </c>
    </row>
    <row r="1598" spans="1:3" x14ac:dyDescent="0.25">
      <c r="A1598">
        <v>1592</v>
      </c>
      <c r="B1598" t="str">
        <f>"00818057"</f>
        <v>00818057</v>
      </c>
      <c r="C1598" t="s">
        <v>6</v>
      </c>
    </row>
    <row r="1599" spans="1:3" x14ac:dyDescent="0.25">
      <c r="A1599">
        <v>1593</v>
      </c>
      <c r="B1599" t="str">
        <f>"00816473"</f>
        <v>00816473</v>
      </c>
      <c r="C1599" t="s">
        <v>7</v>
      </c>
    </row>
    <row r="1600" spans="1:3" x14ac:dyDescent="0.25">
      <c r="A1600">
        <v>1594</v>
      </c>
      <c r="B1600" t="str">
        <f>"00711791"</f>
        <v>00711791</v>
      </c>
      <c r="C1600" t="s">
        <v>7</v>
      </c>
    </row>
    <row r="1601" spans="1:3" x14ac:dyDescent="0.25">
      <c r="A1601">
        <v>1595</v>
      </c>
      <c r="B1601" t="str">
        <f>"00817082"</f>
        <v>00817082</v>
      </c>
      <c r="C1601" t="s">
        <v>8</v>
      </c>
    </row>
    <row r="1602" spans="1:3" x14ac:dyDescent="0.25">
      <c r="A1602">
        <v>1596</v>
      </c>
      <c r="B1602" t="str">
        <f>"00159931"</f>
        <v>00159931</v>
      </c>
      <c r="C1602" t="s">
        <v>7</v>
      </c>
    </row>
    <row r="1603" spans="1:3" x14ac:dyDescent="0.25">
      <c r="A1603">
        <v>1597</v>
      </c>
      <c r="B1603" t="str">
        <f>"00410741"</f>
        <v>00410741</v>
      </c>
      <c r="C1603" t="s">
        <v>7</v>
      </c>
    </row>
    <row r="1604" spans="1:3" x14ac:dyDescent="0.25">
      <c r="A1604">
        <v>1598</v>
      </c>
      <c r="B1604" t="str">
        <f>"00334737"</f>
        <v>00334737</v>
      </c>
      <c r="C1604" t="s">
        <v>7</v>
      </c>
    </row>
    <row r="1605" spans="1:3" x14ac:dyDescent="0.25">
      <c r="A1605">
        <v>1599</v>
      </c>
      <c r="B1605" t="str">
        <f>"00818953"</f>
        <v>00818953</v>
      </c>
      <c r="C1605" t="s">
        <v>8</v>
      </c>
    </row>
    <row r="1606" spans="1:3" x14ac:dyDescent="0.25">
      <c r="A1606">
        <v>1600</v>
      </c>
      <c r="B1606" t="str">
        <f>"00819201"</f>
        <v>00819201</v>
      </c>
      <c r="C1606" t="s">
        <v>6</v>
      </c>
    </row>
    <row r="1607" spans="1:3" x14ac:dyDescent="0.25">
      <c r="A1607">
        <v>1601</v>
      </c>
      <c r="B1607" t="str">
        <f>"00816621"</f>
        <v>00816621</v>
      </c>
      <c r="C1607" t="s">
        <v>7</v>
      </c>
    </row>
    <row r="1608" spans="1:3" x14ac:dyDescent="0.25">
      <c r="A1608">
        <v>1602</v>
      </c>
      <c r="B1608" t="str">
        <f>"00795032"</f>
        <v>00795032</v>
      </c>
      <c r="C1608" t="s">
        <v>7</v>
      </c>
    </row>
    <row r="1609" spans="1:3" x14ac:dyDescent="0.25">
      <c r="A1609">
        <v>1603</v>
      </c>
      <c r="B1609" t="str">
        <f>"201406002263"</f>
        <v>201406002263</v>
      </c>
      <c r="C1609" t="s">
        <v>7</v>
      </c>
    </row>
    <row r="1610" spans="1:3" x14ac:dyDescent="0.25">
      <c r="A1610">
        <v>1604</v>
      </c>
      <c r="B1610" t="str">
        <f>"00449784"</f>
        <v>00449784</v>
      </c>
      <c r="C1610" t="s">
        <v>8</v>
      </c>
    </row>
    <row r="1611" spans="1:3" x14ac:dyDescent="0.25">
      <c r="A1611">
        <v>1605</v>
      </c>
      <c r="B1611" t="str">
        <f>"00779123"</f>
        <v>00779123</v>
      </c>
      <c r="C1611" t="s">
        <v>7</v>
      </c>
    </row>
    <row r="1612" spans="1:3" x14ac:dyDescent="0.25">
      <c r="A1612">
        <v>1606</v>
      </c>
      <c r="B1612" t="str">
        <f>"00484322"</f>
        <v>00484322</v>
      </c>
      <c r="C1612" t="s">
        <v>7</v>
      </c>
    </row>
    <row r="1613" spans="1:3" x14ac:dyDescent="0.25">
      <c r="A1613">
        <v>1607</v>
      </c>
      <c r="B1613" t="str">
        <f>"00083201"</f>
        <v>00083201</v>
      </c>
      <c r="C1613" t="s">
        <v>8</v>
      </c>
    </row>
    <row r="1614" spans="1:3" x14ac:dyDescent="0.25">
      <c r="A1614">
        <v>1608</v>
      </c>
      <c r="B1614" t="str">
        <f>"00503853"</f>
        <v>00503853</v>
      </c>
      <c r="C1614" t="s">
        <v>7</v>
      </c>
    </row>
    <row r="1615" spans="1:3" x14ac:dyDescent="0.25">
      <c r="A1615">
        <v>1609</v>
      </c>
      <c r="B1615" t="str">
        <f>"00446522"</f>
        <v>00446522</v>
      </c>
      <c r="C1615" t="s">
        <v>7</v>
      </c>
    </row>
    <row r="1616" spans="1:3" x14ac:dyDescent="0.25">
      <c r="A1616">
        <v>1610</v>
      </c>
      <c r="B1616" t="str">
        <f>"201510001914"</f>
        <v>201510001914</v>
      </c>
      <c r="C1616" t="s">
        <v>6</v>
      </c>
    </row>
    <row r="1617" spans="1:3" x14ac:dyDescent="0.25">
      <c r="A1617">
        <v>1611</v>
      </c>
      <c r="B1617" t="str">
        <f>"201511022262"</f>
        <v>201511022262</v>
      </c>
      <c r="C1617" t="s">
        <v>6</v>
      </c>
    </row>
    <row r="1618" spans="1:3" x14ac:dyDescent="0.25">
      <c r="A1618">
        <v>1612</v>
      </c>
      <c r="B1618" t="str">
        <f>"00790429"</f>
        <v>00790429</v>
      </c>
      <c r="C1618" t="s">
        <v>13</v>
      </c>
    </row>
    <row r="1619" spans="1:3" x14ac:dyDescent="0.25">
      <c r="A1619">
        <v>1613</v>
      </c>
      <c r="B1619" t="str">
        <f>"00456119"</f>
        <v>00456119</v>
      </c>
      <c r="C1619" t="s">
        <v>8</v>
      </c>
    </row>
    <row r="1620" spans="1:3" x14ac:dyDescent="0.25">
      <c r="A1620">
        <v>1614</v>
      </c>
      <c r="B1620" t="str">
        <f>"201410002414"</f>
        <v>201410002414</v>
      </c>
      <c r="C1620" t="s">
        <v>7</v>
      </c>
    </row>
    <row r="1621" spans="1:3" x14ac:dyDescent="0.25">
      <c r="A1621">
        <v>1615</v>
      </c>
      <c r="B1621" t="str">
        <f>"00804299"</f>
        <v>00804299</v>
      </c>
      <c r="C1621" t="s">
        <v>7</v>
      </c>
    </row>
    <row r="1622" spans="1:3" x14ac:dyDescent="0.25">
      <c r="A1622">
        <v>1616</v>
      </c>
      <c r="B1622" t="str">
        <f>"00218155"</f>
        <v>00218155</v>
      </c>
      <c r="C1622" t="s">
        <v>6</v>
      </c>
    </row>
    <row r="1623" spans="1:3" x14ac:dyDescent="0.25">
      <c r="A1623">
        <v>1617</v>
      </c>
      <c r="B1623" t="str">
        <f>"00816763"</f>
        <v>00816763</v>
      </c>
      <c r="C1623" t="s">
        <v>7</v>
      </c>
    </row>
    <row r="1624" spans="1:3" x14ac:dyDescent="0.25">
      <c r="A1624">
        <v>1618</v>
      </c>
      <c r="B1624" t="str">
        <f>"00816777"</f>
        <v>00816777</v>
      </c>
      <c r="C1624" t="s">
        <v>6</v>
      </c>
    </row>
    <row r="1625" spans="1:3" x14ac:dyDescent="0.25">
      <c r="A1625">
        <v>1619</v>
      </c>
      <c r="B1625" t="str">
        <f>"00554708"</f>
        <v>00554708</v>
      </c>
      <c r="C1625" t="s">
        <v>6</v>
      </c>
    </row>
    <row r="1626" spans="1:3" x14ac:dyDescent="0.25">
      <c r="A1626">
        <v>1620</v>
      </c>
      <c r="B1626" t="str">
        <f>"00767506"</f>
        <v>00767506</v>
      </c>
      <c r="C1626" t="s">
        <v>11</v>
      </c>
    </row>
    <row r="1627" spans="1:3" x14ac:dyDescent="0.25">
      <c r="A1627">
        <v>1621</v>
      </c>
      <c r="B1627" t="str">
        <f>"00269355"</f>
        <v>00269355</v>
      </c>
      <c r="C1627" t="s">
        <v>8</v>
      </c>
    </row>
    <row r="1628" spans="1:3" x14ac:dyDescent="0.25">
      <c r="A1628">
        <v>1622</v>
      </c>
      <c r="B1628" t="str">
        <f>"00027210"</f>
        <v>00027210</v>
      </c>
      <c r="C1628" t="s">
        <v>7</v>
      </c>
    </row>
    <row r="1629" spans="1:3" x14ac:dyDescent="0.25">
      <c r="A1629">
        <v>1623</v>
      </c>
      <c r="B1629" t="str">
        <f>"00444583"</f>
        <v>00444583</v>
      </c>
      <c r="C1629" t="s">
        <v>7</v>
      </c>
    </row>
    <row r="1630" spans="1:3" x14ac:dyDescent="0.25">
      <c r="A1630">
        <v>1624</v>
      </c>
      <c r="B1630" t="str">
        <f>"00114786"</f>
        <v>00114786</v>
      </c>
      <c r="C1630" t="s">
        <v>7</v>
      </c>
    </row>
    <row r="1631" spans="1:3" x14ac:dyDescent="0.25">
      <c r="A1631">
        <v>1625</v>
      </c>
      <c r="B1631" t="str">
        <f>"00816750"</f>
        <v>00816750</v>
      </c>
      <c r="C1631" t="s">
        <v>7</v>
      </c>
    </row>
    <row r="1632" spans="1:3" x14ac:dyDescent="0.25">
      <c r="A1632">
        <v>1626</v>
      </c>
      <c r="B1632" t="str">
        <f>"00816440"</f>
        <v>00816440</v>
      </c>
      <c r="C1632" t="s">
        <v>7</v>
      </c>
    </row>
    <row r="1633" spans="1:3" x14ac:dyDescent="0.25">
      <c r="A1633">
        <v>1627</v>
      </c>
      <c r="B1633" t="str">
        <f>"00816309"</f>
        <v>00816309</v>
      </c>
      <c r="C1633" t="s">
        <v>7</v>
      </c>
    </row>
    <row r="1634" spans="1:3" x14ac:dyDescent="0.25">
      <c r="A1634">
        <v>1628</v>
      </c>
      <c r="B1634" t="str">
        <f>"00175055"</f>
        <v>00175055</v>
      </c>
      <c r="C1634" t="s">
        <v>6</v>
      </c>
    </row>
    <row r="1635" spans="1:3" x14ac:dyDescent="0.25">
      <c r="A1635">
        <v>1629</v>
      </c>
      <c r="B1635" t="str">
        <f>"00158330"</f>
        <v>00158330</v>
      </c>
      <c r="C1635" t="s">
        <v>7</v>
      </c>
    </row>
    <row r="1636" spans="1:3" x14ac:dyDescent="0.25">
      <c r="A1636">
        <v>1630</v>
      </c>
      <c r="B1636" t="str">
        <f>"200911000424"</f>
        <v>200911000424</v>
      </c>
      <c r="C1636" t="s">
        <v>6</v>
      </c>
    </row>
    <row r="1637" spans="1:3" x14ac:dyDescent="0.25">
      <c r="A1637">
        <v>1631</v>
      </c>
      <c r="B1637" t="str">
        <f>"00742533"</f>
        <v>00742533</v>
      </c>
      <c r="C1637" t="s">
        <v>7</v>
      </c>
    </row>
    <row r="1638" spans="1:3" x14ac:dyDescent="0.25">
      <c r="A1638">
        <v>1632</v>
      </c>
      <c r="B1638" t="str">
        <f>"00465600"</f>
        <v>00465600</v>
      </c>
      <c r="C1638" t="s">
        <v>11</v>
      </c>
    </row>
    <row r="1639" spans="1:3" x14ac:dyDescent="0.25">
      <c r="A1639">
        <v>1633</v>
      </c>
      <c r="B1639" t="str">
        <f>"201507004174"</f>
        <v>201507004174</v>
      </c>
      <c r="C1639" t="s">
        <v>6</v>
      </c>
    </row>
    <row r="1640" spans="1:3" x14ac:dyDescent="0.25">
      <c r="A1640">
        <v>1634</v>
      </c>
      <c r="B1640" t="str">
        <f>"00442141"</f>
        <v>00442141</v>
      </c>
      <c r="C1640" t="s">
        <v>7</v>
      </c>
    </row>
    <row r="1641" spans="1:3" x14ac:dyDescent="0.25">
      <c r="A1641">
        <v>1635</v>
      </c>
      <c r="B1641" t="str">
        <f>"201406018894"</f>
        <v>201406018894</v>
      </c>
      <c r="C1641" t="s">
        <v>6</v>
      </c>
    </row>
    <row r="1642" spans="1:3" x14ac:dyDescent="0.25">
      <c r="A1642">
        <v>1636</v>
      </c>
      <c r="B1642" t="str">
        <f>"00815226"</f>
        <v>00815226</v>
      </c>
      <c r="C1642" t="s">
        <v>7</v>
      </c>
    </row>
    <row r="1643" spans="1:3" x14ac:dyDescent="0.25">
      <c r="A1643">
        <v>1637</v>
      </c>
      <c r="B1643" t="str">
        <f>"00291806"</f>
        <v>00291806</v>
      </c>
      <c r="C1643" t="s">
        <v>6</v>
      </c>
    </row>
    <row r="1644" spans="1:3" x14ac:dyDescent="0.25">
      <c r="A1644">
        <v>1638</v>
      </c>
      <c r="B1644" t="str">
        <f>"00037107"</f>
        <v>00037107</v>
      </c>
      <c r="C1644" t="s">
        <v>7</v>
      </c>
    </row>
    <row r="1645" spans="1:3" x14ac:dyDescent="0.25">
      <c r="A1645">
        <v>1639</v>
      </c>
      <c r="B1645" t="str">
        <f>"201511036128"</f>
        <v>201511036128</v>
      </c>
      <c r="C1645" t="s">
        <v>7</v>
      </c>
    </row>
    <row r="1646" spans="1:3" x14ac:dyDescent="0.25">
      <c r="A1646">
        <v>1640</v>
      </c>
      <c r="B1646" t="str">
        <f>"00425076"</f>
        <v>00425076</v>
      </c>
      <c r="C1646" t="s">
        <v>7</v>
      </c>
    </row>
    <row r="1647" spans="1:3" x14ac:dyDescent="0.25">
      <c r="A1647">
        <v>1641</v>
      </c>
      <c r="B1647" t="str">
        <f>"00811094"</f>
        <v>00811094</v>
      </c>
      <c r="C1647" t="s">
        <v>7</v>
      </c>
    </row>
    <row r="1648" spans="1:3" x14ac:dyDescent="0.25">
      <c r="A1648">
        <v>1642</v>
      </c>
      <c r="B1648" t="str">
        <f>"00443341"</f>
        <v>00443341</v>
      </c>
      <c r="C1648" t="s">
        <v>8</v>
      </c>
    </row>
    <row r="1649" spans="1:3" x14ac:dyDescent="0.25">
      <c r="A1649">
        <v>1643</v>
      </c>
      <c r="B1649" t="str">
        <f>"00816314"</f>
        <v>00816314</v>
      </c>
      <c r="C1649" t="s">
        <v>8</v>
      </c>
    </row>
    <row r="1650" spans="1:3" x14ac:dyDescent="0.25">
      <c r="A1650">
        <v>1644</v>
      </c>
      <c r="B1650" t="str">
        <f>"00448115"</f>
        <v>00448115</v>
      </c>
      <c r="C1650" t="s">
        <v>7</v>
      </c>
    </row>
    <row r="1651" spans="1:3" x14ac:dyDescent="0.25">
      <c r="A1651">
        <v>1645</v>
      </c>
      <c r="B1651" t="str">
        <f>"00291898"</f>
        <v>00291898</v>
      </c>
      <c r="C1651" t="s">
        <v>7</v>
      </c>
    </row>
    <row r="1652" spans="1:3" x14ac:dyDescent="0.25">
      <c r="A1652">
        <v>1646</v>
      </c>
      <c r="B1652" t="str">
        <f>"00815311"</f>
        <v>00815311</v>
      </c>
      <c r="C1652" t="s">
        <v>8</v>
      </c>
    </row>
    <row r="1653" spans="1:3" x14ac:dyDescent="0.25">
      <c r="A1653">
        <v>1647</v>
      </c>
      <c r="B1653" t="str">
        <f>"00142373"</f>
        <v>00142373</v>
      </c>
      <c r="C1653" t="s">
        <v>6</v>
      </c>
    </row>
    <row r="1654" spans="1:3" x14ac:dyDescent="0.25">
      <c r="A1654">
        <v>1648</v>
      </c>
      <c r="B1654" t="str">
        <f>"00816325"</f>
        <v>00816325</v>
      </c>
      <c r="C1654" t="s">
        <v>8</v>
      </c>
    </row>
    <row r="1655" spans="1:3" x14ac:dyDescent="0.25">
      <c r="A1655">
        <v>1649</v>
      </c>
      <c r="B1655" t="str">
        <f>"201604003991"</f>
        <v>201604003991</v>
      </c>
      <c r="C1655" t="s">
        <v>6</v>
      </c>
    </row>
    <row r="1656" spans="1:3" x14ac:dyDescent="0.25">
      <c r="A1656">
        <v>1650</v>
      </c>
      <c r="B1656" t="str">
        <f>"00816089"</f>
        <v>00816089</v>
      </c>
      <c r="C1656" t="s">
        <v>7</v>
      </c>
    </row>
    <row r="1657" spans="1:3" x14ac:dyDescent="0.25">
      <c r="A1657">
        <v>1651</v>
      </c>
      <c r="B1657" t="str">
        <f>"00816124"</f>
        <v>00816124</v>
      </c>
      <c r="C1657" t="s">
        <v>7</v>
      </c>
    </row>
    <row r="1658" spans="1:3" x14ac:dyDescent="0.25">
      <c r="A1658">
        <v>1652</v>
      </c>
      <c r="B1658" t="str">
        <f>"00816595"</f>
        <v>00816595</v>
      </c>
      <c r="C1658" t="s">
        <v>10</v>
      </c>
    </row>
    <row r="1659" spans="1:3" x14ac:dyDescent="0.25">
      <c r="A1659">
        <v>1653</v>
      </c>
      <c r="B1659" t="str">
        <f>"00815219"</f>
        <v>00815219</v>
      </c>
      <c r="C1659" t="s">
        <v>6</v>
      </c>
    </row>
    <row r="1660" spans="1:3" x14ac:dyDescent="0.25">
      <c r="A1660">
        <v>1654</v>
      </c>
      <c r="B1660" t="str">
        <f>"00440312"</f>
        <v>00440312</v>
      </c>
      <c r="C1660" t="s">
        <v>7</v>
      </c>
    </row>
    <row r="1661" spans="1:3" x14ac:dyDescent="0.25">
      <c r="A1661">
        <v>1655</v>
      </c>
      <c r="B1661" t="str">
        <f>"00815471"</f>
        <v>00815471</v>
      </c>
      <c r="C1661" t="s">
        <v>7</v>
      </c>
    </row>
    <row r="1662" spans="1:3" x14ac:dyDescent="0.25">
      <c r="A1662">
        <v>1656</v>
      </c>
      <c r="B1662" t="str">
        <f>"00007426"</f>
        <v>00007426</v>
      </c>
      <c r="C1662" t="s">
        <v>8</v>
      </c>
    </row>
    <row r="1663" spans="1:3" x14ac:dyDescent="0.25">
      <c r="A1663">
        <v>1657</v>
      </c>
      <c r="B1663" t="str">
        <f>"00748948"</f>
        <v>00748948</v>
      </c>
      <c r="C1663" t="s">
        <v>7</v>
      </c>
    </row>
    <row r="1664" spans="1:3" x14ac:dyDescent="0.25">
      <c r="A1664">
        <v>1658</v>
      </c>
      <c r="B1664" t="str">
        <f>"00441461"</f>
        <v>00441461</v>
      </c>
      <c r="C1664" t="s">
        <v>7</v>
      </c>
    </row>
    <row r="1665" spans="1:3" x14ac:dyDescent="0.25">
      <c r="A1665">
        <v>1659</v>
      </c>
      <c r="B1665" t="str">
        <f>"00735783"</f>
        <v>00735783</v>
      </c>
      <c r="C1665" t="s">
        <v>6</v>
      </c>
    </row>
    <row r="1666" spans="1:3" x14ac:dyDescent="0.25">
      <c r="A1666">
        <v>1660</v>
      </c>
      <c r="B1666" t="str">
        <f>"201604004073"</f>
        <v>201604004073</v>
      </c>
      <c r="C1666" t="s">
        <v>6</v>
      </c>
    </row>
    <row r="1667" spans="1:3" x14ac:dyDescent="0.25">
      <c r="A1667">
        <v>1661</v>
      </c>
      <c r="B1667" t="str">
        <f>"00816760"</f>
        <v>00816760</v>
      </c>
      <c r="C1667" t="s">
        <v>7</v>
      </c>
    </row>
    <row r="1668" spans="1:3" x14ac:dyDescent="0.25">
      <c r="A1668">
        <v>1662</v>
      </c>
      <c r="B1668" t="str">
        <f>"00668945"</f>
        <v>00668945</v>
      </c>
      <c r="C1668" t="s">
        <v>7</v>
      </c>
    </row>
    <row r="1669" spans="1:3" x14ac:dyDescent="0.25">
      <c r="A1669">
        <v>1663</v>
      </c>
      <c r="B1669" t="str">
        <f>"00815989"</f>
        <v>00815989</v>
      </c>
      <c r="C1669" t="s">
        <v>11</v>
      </c>
    </row>
    <row r="1670" spans="1:3" x14ac:dyDescent="0.25">
      <c r="A1670">
        <v>1664</v>
      </c>
      <c r="B1670" t="str">
        <f>"201412000807"</f>
        <v>201412000807</v>
      </c>
      <c r="C1670" t="s">
        <v>6</v>
      </c>
    </row>
    <row r="1671" spans="1:3" x14ac:dyDescent="0.25">
      <c r="A1671">
        <v>1665</v>
      </c>
      <c r="B1671" t="str">
        <f>"00806984"</f>
        <v>00806984</v>
      </c>
      <c r="C1671" t="s">
        <v>8</v>
      </c>
    </row>
    <row r="1672" spans="1:3" x14ac:dyDescent="0.25">
      <c r="A1672">
        <v>1666</v>
      </c>
      <c r="B1672" t="str">
        <f>"00817060"</f>
        <v>00817060</v>
      </c>
      <c r="C1672" t="s">
        <v>7</v>
      </c>
    </row>
    <row r="1673" spans="1:3" x14ac:dyDescent="0.25">
      <c r="A1673">
        <v>1667</v>
      </c>
      <c r="B1673" t="str">
        <f>"00187074"</f>
        <v>00187074</v>
      </c>
      <c r="C1673" t="s">
        <v>7</v>
      </c>
    </row>
    <row r="1674" spans="1:3" x14ac:dyDescent="0.25">
      <c r="A1674">
        <v>1668</v>
      </c>
      <c r="B1674" t="str">
        <f>"00670115"</f>
        <v>00670115</v>
      </c>
      <c r="C1674" t="s">
        <v>7</v>
      </c>
    </row>
    <row r="1675" spans="1:3" x14ac:dyDescent="0.25">
      <c r="A1675">
        <v>1669</v>
      </c>
      <c r="B1675" t="str">
        <f>"00815461"</f>
        <v>00815461</v>
      </c>
      <c r="C1675" t="s">
        <v>7</v>
      </c>
    </row>
    <row r="1676" spans="1:3" x14ac:dyDescent="0.25">
      <c r="A1676">
        <v>1670</v>
      </c>
      <c r="B1676" t="str">
        <f>"00817311"</f>
        <v>00817311</v>
      </c>
      <c r="C1676" t="str">
        <f>"011"</f>
        <v>011</v>
      </c>
    </row>
    <row r="1677" spans="1:3" x14ac:dyDescent="0.25">
      <c r="A1677">
        <v>1671</v>
      </c>
      <c r="B1677" t="str">
        <f>"00443195"</f>
        <v>00443195</v>
      </c>
      <c r="C1677" t="s">
        <v>7</v>
      </c>
    </row>
    <row r="1678" spans="1:3" x14ac:dyDescent="0.25">
      <c r="A1678">
        <v>1672</v>
      </c>
      <c r="B1678" t="str">
        <f>"00817122"</f>
        <v>00817122</v>
      </c>
      <c r="C1678" t="s">
        <v>7</v>
      </c>
    </row>
    <row r="1679" spans="1:3" x14ac:dyDescent="0.25">
      <c r="A1679">
        <v>1673</v>
      </c>
      <c r="B1679" t="str">
        <f>"201511042415"</f>
        <v>201511042415</v>
      </c>
      <c r="C1679" t="s">
        <v>6</v>
      </c>
    </row>
    <row r="1680" spans="1:3" x14ac:dyDescent="0.25">
      <c r="A1680">
        <v>1674</v>
      </c>
      <c r="B1680" t="str">
        <f>"00083811"</f>
        <v>00083811</v>
      </c>
      <c r="C1680" t="s">
        <v>6</v>
      </c>
    </row>
    <row r="1681" spans="1:3" x14ac:dyDescent="0.25">
      <c r="A1681">
        <v>1675</v>
      </c>
      <c r="B1681" t="str">
        <f>"201409001855"</f>
        <v>201409001855</v>
      </c>
      <c r="C1681" t="s">
        <v>7</v>
      </c>
    </row>
    <row r="1682" spans="1:3" x14ac:dyDescent="0.25">
      <c r="A1682">
        <v>1676</v>
      </c>
      <c r="B1682" t="str">
        <f>"00764578"</f>
        <v>00764578</v>
      </c>
      <c r="C1682" t="s">
        <v>7</v>
      </c>
    </row>
    <row r="1683" spans="1:3" x14ac:dyDescent="0.25">
      <c r="A1683">
        <v>1677</v>
      </c>
      <c r="B1683" t="str">
        <f>"00816776"</f>
        <v>00816776</v>
      </c>
      <c r="C1683" t="s">
        <v>7</v>
      </c>
    </row>
    <row r="1684" spans="1:3" x14ac:dyDescent="0.25">
      <c r="A1684">
        <v>1678</v>
      </c>
      <c r="B1684" t="str">
        <f>"00722735"</f>
        <v>00722735</v>
      </c>
      <c r="C1684" t="s">
        <v>6</v>
      </c>
    </row>
    <row r="1685" spans="1:3" x14ac:dyDescent="0.25">
      <c r="A1685">
        <v>1679</v>
      </c>
      <c r="B1685" t="str">
        <f>"201604003766"</f>
        <v>201604003766</v>
      </c>
      <c r="C1685" t="s">
        <v>6</v>
      </c>
    </row>
    <row r="1686" spans="1:3" x14ac:dyDescent="0.25">
      <c r="A1686">
        <v>1680</v>
      </c>
      <c r="B1686" t="str">
        <f>"00814990"</f>
        <v>00814990</v>
      </c>
      <c r="C1686" t="s">
        <v>7</v>
      </c>
    </row>
    <row r="1687" spans="1:3" x14ac:dyDescent="0.25">
      <c r="A1687">
        <v>1681</v>
      </c>
      <c r="B1687" t="str">
        <f>"00297969"</f>
        <v>00297969</v>
      </c>
      <c r="C1687" t="s">
        <v>8</v>
      </c>
    </row>
    <row r="1688" spans="1:3" x14ac:dyDescent="0.25">
      <c r="A1688">
        <v>1682</v>
      </c>
      <c r="B1688" t="str">
        <f>"00453262"</f>
        <v>00453262</v>
      </c>
      <c r="C1688" t="s">
        <v>7</v>
      </c>
    </row>
    <row r="1689" spans="1:3" x14ac:dyDescent="0.25">
      <c r="A1689">
        <v>1683</v>
      </c>
      <c r="B1689" t="str">
        <f>"00817497"</f>
        <v>00817497</v>
      </c>
      <c r="C1689" t="s">
        <v>7</v>
      </c>
    </row>
    <row r="1690" spans="1:3" x14ac:dyDescent="0.25">
      <c r="A1690">
        <v>1684</v>
      </c>
      <c r="B1690" t="str">
        <f>"00817503"</f>
        <v>00817503</v>
      </c>
      <c r="C1690" t="s">
        <v>8</v>
      </c>
    </row>
    <row r="1691" spans="1:3" x14ac:dyDescent="0.25">
      <c r="A1691">
        <v>1685</v>
      </c>
      <c r="B1691" t="str">
        <f>"00452909"</f>
        <v>00452909</v>
      </c>
      <c r="C1691" t="s">
        <v>8</v>
      </c>
    </row>
    <row r="1692" spans="1:3" x14ac:dyDescent="0.25">
      <c r="A1692">
        <v>1686</v>
      </c>
      <c r="B1692" t="str">
        <f>"00469763"</f>
        <v>00469763</v>
      </c>
      <c r="C1692" t="s">
        <v>8</v>
      </c>
    </row>
    <row r="1693" spans="1:3" x14ac:dyDescent="0.25">
      <c r="A1693">
        <v>1687</v>
      </c>
      <c r="B1693" t="str">
        <f>"00430130"</f>
        <v>00430130</v>
      </c>
      <c r="C1693" t="s">
        <v>8</v>
      </c>
    </row>
    <row r="1694" spans="1:3" x14ac:dyDescent="0.25">
      <c r="A1694">
        <v>1688</v>
      </c>
      <c r="B1694" t="str">
        <f>"00817692"</f>
        <v>00817692</v>
      </c>
      <c r="C1694" t="s">
        <v>8</v>
      </c>
    </row>
    <row r="1695" spans="1:3" x14ac:dyDescent="0.25">
      <c r="A1695">
        <v>1689</v>
      </c>
      <c r="B1695" t="str">
        <f>"00442996"</f>
        <v>00442996</v>
      </c>
      <c r="C1695" t="s">
        <v>7</v>
      </c>
    </row>
    <row r="1696" spans="1:3" x14ac:dyDescent="0.25">
      <c r="A1696">
        <v>1690</v>
      </c>
      <c r="B1696" t="str">
        <f>"00292696"</f>
        <v>00292696</v>
      </c>
      <c r="C1696" t="s">
        <v>10</v>
      </c>
    </row>
    <row r="1697" spans="1:3" x14ac:dyDescent="0.25">
      <c r="A1697">
        <v>1691</v>
      </c>
      <c r="B1697" t="str">
        <f>"00741706"</f>
        <v>00741706</v>
      </c>
      <c r="C1697" t="s">
        <v>7</v>
      </c>
    </row>
    <row r="1698" spans="1:3" x14ac:dyDescent="0.25">
      <c r="A1698">
        <v>1692</v>
      </c>
      <c r="B1698" t="str">
        <f>"00817906"</f>
        <v>00817906</v>
      </c>
      <c r="C1698" t="s">
        <v>7</v>
      </c>
    </row>
    <row r="1699" spans="1:3" x14ac:dyDescent="0.25">
      <c r="A1699">
        <v>1693</v>
      </c>
      <c r="B1699" t="str">
        <f>"201506000855"</f>
        <v>201506000855</v>
      </c>
      <c r="C1699" t="s">
        <v>7</v>
      </c>
    </row>
    <row r="1700" spans="1:3" x14ac:dyDescent="0.25">
      <c r="A1700">
        <v>1694</v>
      </c>
      <c r="B1700" t="str">
        <f>"00816768"</f>
        <v>00816768</v>
      </c>
      <c r="C1700" t="s">
        <v>7</v>
      </c>
    </row>
    <row r="1701" spans="1:3" x14ac:dyDescent="0.25">
      <c r="A1701">
        <v>1695</v>
      </c>
      <c r="B1701" t="str">
        <f>"00691369"</f>
        <v>00691369</v>
      </c>
      <c r="C1701" t="s">
        <v>7</v>
      </c>
    </row>
    <row r="1702" spans="1:3" x14ac:dyDescent="0.25">
      <c r="A1702">
        <v>1696</v>
      </c>
      <c r="B1702" t="str">
        <f>"00337643"</f>
        <v>00337643</v>
      </c>
      <c r="C1702" t="s">
        <v>7</v>
      </c>
    </row>
    <row r="1703" spans="1:3" x14ac:dyDescent="0.25">
      <c r="A1703">
        <v>1697</v>
      </c>
      <c r="B1703" t="str">
        <f>"00805925"</f>
        <v>00805925</v>
      </c>
      <c r="C1703" t="s">
        <v>7</v>
      </c>
    </row>
    <row r="1704" spans="1:3" x14ac:dyDescent="0.25">
      <c r="A1704">
        <v>1698</v>
      </c>
      <c r="B1704" t="str">
        <f>"00817933"</f>
        <v>00817933</v>
      </c>
      <c r="C1704" t="s">
        <v>7</v>
      </c>
    </row>
    <row r="1705" spans="1:3" x14ac:dyDescent="0.25">
      <c r="A1705">
        <v>1699</v>
      </c>
      <c r="B1705" t="str">
        <f>"00533445"</f>
        <v>00533445</v>
      </c>
      <c r="C1705" t="s">
        <v>7</v>
      </c>
    </row>
    <row r="1706" spans="1:3" x14ac:dyDescent="0.25">
      <c r="A1706">
        <v>1700</v>
      </c>
      <c r="B1706" t="str">
        <f>"00375526"</f>
        <v>00375526</v>
      </c>
      <c r="C1706" t="s">
        <v>7</v>
      </c>
    </row>
    <row r="1707" spans="1:3" x14ac:dyDescent="0.25">
      <c r="A1707">
        <v>1701</v>
      </c>
      <c r="B1707" t="str">
        <f>"00815878"</f>
        <v>00815878</v>
      </c>
      <c r="C1707" t="s">
        <v>8</v>
      </c>
    </row>
    <row r="1708" spans="1:3" x14ac:dyDescent="0.25">
      <c r="A1708">
        <v>1702</v>
      </c>
      <c r="B1708" t="str">
        <f>"00815728"</f>
        <v>00815728</v>
      </c>
      <c r="C1708" t="s">
        <v>7</v>
      </c>
    </row>
    <row r="1709" spans="1:3" x14ac:dyDescent="0.25">
      <c r="A1709">
        <v>1703</v>
      </c>
      <c r="B1709" t="str">
        <f>"00815827"</f>
        <v>00815827</v>
      </c>
      <c r="C1709" t="s">
        <v>8</v>
      </c>
    </row>
    <row r="1710" spans="1:3" x14ac:dyDescent="0.25">
      <c r="A1710">
        <v>1704</v>
      </c>
      <c r="B1710" t="str">
        <f>"00809606"</f>
        <v>00809606</v>
      </c>
      <c r="C1710" t="s">
        <v>6</v>
      </c>
    </row>
    <row r="1711" spans="1:3" x14ac:dyDescent="0.25">
      <c r="A1711">
        <v>1705</v>
      </c>
      <c r="B1711" t="str">
        <f>"00816007"</f>
        <v>00816007</v>
      </c>
      <c r="C1711" t="s">
        <v>10</v>
      </c>
    </row>
    <row r="1712" spans="1:3" x14ac:dyDescent="0.25">
      <c r="A1712">
        <v>1706</v>
      </c>
      <c r="B1712" t="str">
        <f>"00227404"</f>
        <v>00227404</v>
      </c>
      <c r="C1712" t="s">
        <v>7</v>
      </c>
    </row>
    <row r="1713" spans="1:3" x14ac:dyDescent="0.25">
      <c r="A1713">
        <v>1707</v>
      </c>
      <c r="B1713" t="str">
        <f>"00816560"</f>
        <v>00816560</v>
      </c>
      <c r="C1713" t="str">
        <f>"011"</f>
        <v>011</v>
      </c>
    </row>
    <row r="1714" spans="1:3" x14ac:dyDescent="0.25">
      <c r="A1714">
        <v>1708</v>
      </c>
      <c r="B1714" t="str">
        <f>"00817594"</f>
        <v>00817594</v>
      </c>
      <c r="C1714" t="s">
        <v>7</v>
      </c>
    </row>
    <row r="1715" spans="1:3" x14ac:dyDescent="0.25">
      <c r="A1715">
        <v>1709</v>
      </c>
      <c r="B1715" t="str">
        <f>"201604003312"</f>
        <v>201604003312</v>
      </c>
      <c r="C1715" t="s">
        <v>7</v>
      </c>
    </row>
    <row r="1716" spans="1:3" x14ac:dyDescent="0.25">
      <c r="A1716">
        <v>1710</v>
      </c>
      <c r="B1716" t="str">
        <f>"00817229"</f>
        <v>00817229</v>
      </c>
      <c r="C1716" t="s">
        <v>8</v>
      </c>
    </row>
    <row r="1717" spans="1:3" x14ac:dyDescent="0.25">
      <c r="A1717">
        <v>1711</v>
      </c>
      <c r="B1717" t="str">
        <f>"00817510"</f>
        <v>00817510</v>
      </c>
      <c r="C1717" t="s">
        <v>6</v>
      </c>
    </row>
    <row r="1718" spans="1:3" x14ac:dyDescent="0.25">
      <c r="A1718">
        <v>1712</v>
      </c>
      <c r="B1718" t="str">
        <f>"00815691"</f>
        <v>00815691</v>
      </c>
      <c r="C1718" t="s">
        <v>11</v>
      </c>
    </row>
    <row r="1719" spans="1:3" x14ac:dyDescent="0.25">
      <c r="A1719">
        <v>1713</v>
      </c>
      <c r="B1719" t="str">
        <f>"00114871"</f>
        <v>00114871</v>
      </c>
      <c r="C1719" t="s">
        <v>8</v>
      </c>
    </row>
    <row r="1720" spans="1:3" x14ac:dyDescent="0.25">
      <c r="A1720">
        <v>1714</v>
      </c>
      <c r="B1720" t="str">
        <f>"00817706"</f>
        <v>00817706</v>
      </c>
      <c r="C1720" t="s">
        <v>7</v>
      </c>
    </row>
    <row r="1721" spans="1:3" x14ac:dyDescent="0.25">
      <c r="A1721">
        <v>1715</v>
      </c>
      <c r="B1721" t="str">
        <f>"201604001784"</f>
        <v>201604001784</v>
      </c>
      <c r="C1721" t="s">
        <v>6</v>
      </c>
    </row>
    <row r="1722" spans="1:3" x14ac:dyDescent="0.25">
      <c r="A1722">
        <v>1716</v>
      </c>
      <c r="B1722" t="str">
        <f>"00545872"</f>
        <v>00545872</v>
      </c>
      <c r="C1722" t="s">
        <v>8</v>
      </c>
    </row>
    <row r="1723" spans="1:3" x14ac:dyDescent="0.25">
      <c r="A1723">
        <v>1717</v>
      </c>
      <c r="B1723" t="str">
        <f>"00087222"</f>
        <v>00087222</v>
      </c>
      <c r="C1723" t="s">
        <v>8</v>
      </c>
    </row>
    <row r="1724" spans="1:3" x14ac:dyDescent="0.25">
      <c r="A1724">
        <v>1718</v>
      </c>
      <c r="B1724" t="str">
        <f>"00143261"</f>
        <v>00143261</v>
      </c>
      <c r="C1724" t="s">
        <v>11</v>
      </c>
    </row>
    <row r="1725" spans="1:3" x14ac:dyDescent="0.25">
      <c r="A1725">
        <v>1719</v>
      </c>
      <c r="B1725" t="str">
        <f>"201506004320"</f>
        <v>201506004320</v>
      </c>
      <c r="C1725" t="s">
        <v>6</v>
      </c>
    </row>
    <row r="1726" spans="1:3" x14ac:dyDescent="0.25">
      <c r="A1726">
        <v>1720</v>
      </c>
      <c r="B1726" t="str">
        <f>"00816851"</f>
        <v>00816851</v>
      </c>
      <c r="C1726" t="s">
        <v>7</v>
      </c>
    </row>
    <row r="1727" spans="1:3" x14ac:dyDescent="0.25">
      <c r="A1727">
        <v>1721</v>
      </c>
      <c r="B1727" t="str">
        <f>"00816898"</f>
        <v>00816898</v>
      </c>
      <c r="C1727" t="s">
        <v>7</v>
      </c>
    </row>
    <row r="1728" spans="1:3" x14ac:dyDescent="0.25">
      <c r="A1728">
        <v>1722</v>
      </c>
      <c r="B1728" t="str">
        <f>"00679782"</f>
        <v>00679782</v>
      </c>
      <c r="C1728" t="s">
        <v>7</v>
      </c>
    </row>
    <row r="1729" spans="1:3" x14ac:dyDescent="0.25">
      <c r="A1729">
        <v>1723</v>
      </c>
      <c r="B1729" t="str">
        <f>"00817294"</f>
        <v>00817294</v>
      </c>
      <c r="C1729" t="s">
        <v>6</v>
      </c>
    </row>
    <row r="1730" spans="1:3" x14ac:dyDescent="0.25">
      <c r="A1730">
        <v>1724</v>
      </c>
      <c r="B1730" t="str">
        <f>"201406006533"</f>
        <v>201406006533</v>
      </c>
      <c r="C1730" t="s">
        <v>7</v>
      </c>
    </row>
    <row r="1731" spans="1:3" x14ac:dyDescent="0.25">
      <c r="A1731">
        <v>1725</v>
      </c>
      <c r="B1731" t="str">
        <f>"00495002"</f>
        <v>00495002</v>
      </c>
      <c r="C1731" t="s">
        <v>7</v>
      </c>
    </row>
    <row r="1732" spans="1:3" x14ac:dyDescent="0.25">
      <c r="A1732">
        <v>1726</v>
      </c>
      <c r="B1732" t="str">
        <f>"00434424"</f>
        <v>00434424</v>
      </c>
      <c r="C1732" t="s">
        <v>8</v>
      </c>
    </row>
    <row r="1733" spans="1:3" x14ac:dyDescent="0.25">
      <c r="A1733">
        <v>1727</v>
      </c>
      <c r="B1733" t="str">
        <f>"00666216"</f>
        <v>00666216</v>
      </c>
      <c r="C1733" t="s">
        <v>7</v>
      </c>
    </row>
    <row r="1734" spans="1:3" x14ac:dyDescent="0.25">
      <c r="A1734">
        <v>1728</v>
      </c>
      <c r="B1734" t="str">
        <f>"00210221"</f>
        <v>00210221</v>
      </c>
      <c r="C1734" t="s">
        <v>7</v>
      </c>
    </row>
    <row r="1735" spans="1:3" x14ac:dyDescent="0.25">
      <c r="A1735">
        <v>1729</v>
      </c>
      <c r="B1735" t="str">
        <f>"00457927"</f>
        <v>00457927</v>
      </c>
      <c r="C1735" t="s">
        <v>10</v>
      </c>
    </row>
    <row r="1736" spans="1:3" x14ac:dyDescent="0.25">
      <c r="A1736">
        <v>1730</v>
      </c>
      <c r="B1736" t="str">
        <f>"00815543"</f>
        <v>00815543</v>
      </c>
      <c r="C1736" t="s">
        <v>7</v>
      </c>
    </row>
    <row r="1737" spans="1:3" x14ac:dyDescent="0.25">
      <c r="A1737">
        <v>1731</v>
      </c>
      <c r="B1737" t="str">
        <f>"201511041124"</f>
        <v>201511041124</v>
      </c>
      <c r="C1737" t="s">
        <v>7</v>
      </c>
    </row>
    <row r="1738" spans="1:3" x14ac:dyDescent="0.25">
      <c r="A1738">
        <v>1732</v>
      </c>
      <c r="B1738" t="str">
        <f>"00816143"</f>
        <v>00816143</v>
      </c>
      <c r="C1738" t="s">
        <v>7</v>
      </c>
    </row>
    <row r="1739" spans="1:3" x14ac:dyDescent="0.25">
      <c r="A1739">
        <v>1733</v>
      </c>
      <c r="B1739" t="str">
        <f>"00768101"</f>
        <v>00768101</v>
      </c>
      <c r="C1739" t="s">
        <v>7</v>
      </c>
    </row>
    <row r="1740" spans="1:3" x14ac:dyDescent="0.25">
      <c r="A1740">
        <v>1734</v>
      </c>
      <c r="B1740" t="str">
        <f>"00663928"</f>
        <v>00663928</v>
      </c>
      <c r="C1740" t="s">
        <v>6</v>
      </c>
    </row>
    <row r="1741" spans="1:3" x14ac:dyDescent="0.25">
      <c r="A1741">
        <v>1735</v>
      </c>
      <c r="B1741" t="str">
        <f>"00758948"</f>
        <v>00758948</v>
      </c>
      <c r="C1741" t="s">
        <v>7</v>
      </c>
    </row>
    <row r="1742" spans="1:3" x14ac:dyDescent="0.25">
      <c r="A1742">
        <v>1736</v>
      </c>
      <c r="B1742" t="str">
        <f>"00817018"</f>
        <v>00817018</v>
      </c>
      <c r="C1742" t="s">
        <v>8</v>
      </c>
    </row>
    <row r="1743" spans="1:3" x14ac:dyDescent="0.25">
      <c r="A1743">
        <v>1737</v>
      </c>
      <c r="B1743" t="str">
        <f>"00817115"</f>
        <v>00817115</v>
      </c>
      <c r="C1743" t="s">
        <v>6</v>
      </c>
    </row>
    <row r="1744" spans="1:3" x14ac:dyDescent="0.25">
      <c r="A1744">
        <v>1738</v>
      </c>
      <c r="B1744" t="str">
        <f>"00491683"</f>
        <v>00491683</v>
      </c>
      <c r="C1744" t="s">
        <v>10</v>
      </c>
    </row>
    <row r="1745" spans="1:3" x14ac:dyDescent="0.25">
      <c r="A1745">
        <v>1739</v>
      </c>
      <c r="B1745" t="str">
        <f>"00477820"</f>
        <v>00477820</v>
      </c>
      <c r="C1745" t="s">
        <v>6</v>
      </c>
    </row>
    <row r="1746" spans="1:3" x14ac:dyDescent="0.25">
      <c r="A1746">
        <v>1740</v>
      </c>
      <c r="B1746" t="str">
        <f>"00323270"</f>
        <v>00323270</v>
      </c>
      <c r="C1746" t="s">
        <v>6</v>
      </c>
    </row>
    <row r="1747" spans="1:3" x14ac:dyDescent="0.25">
      <c r="A1747">
        <v>1741</v>
      </c>
      <c r="B1747" t="str">
        <f>"00778489"</f>
        <v>00778489</v>
      </c>
      <c r="C1747" t="s">
        <v>8</v>
      </c>
    </row>
    <row r="1748" spans="1:3" x14ac:dyDescent="0.25">
      <c r="A1748">
        <v>1742</v>
      </c>
      <c r="B1748" t="str">
        <f>"00817398"</f>
        <v>00817398</v>
      </c>
      <c r="C1748" t="s">
        <v>7</v>
      </c>
    </row>
    <row r="1749" spans="1:3" x14ac:dyDescent="0.25">
      <c r="A1749">
        <v>1743</v>
      </c>
      <c r="B1749" t="str">
        <f>"00162143"</f>
        <v>00162143</v>
      </c>
      <c r="C1749" t="s">
        <v>8</v>
      </c>
    </row>
    <row r="1750" spans="1:3" x14ac:dyDescent="0.25">
      <c r="A1750">
        <v>1744</v>
      </c>
      <c r="B1750" t="str">
        <f>"00817875"</f>
        <v>00817875</v>
      </c>
      <c r="C1750" t="s">
        <v>7</v>
      </c>
    </row>
    <row r="1751" spans="1:3" x14ac:dyDescent="0.25">
      <c r="A1751">
        <v>1745</v>
      </c>
      <c r="B1751" t="str">
        <f>"00817929"</f>
        <v>00817929</v>
      </c>
      <c r="C1751" t="s">
        <v>7</v>
      </c>
    </row>
    <row r="1752" spans="1:3" x14ac:dyDescent="0.25">
      <c r="A1752">
        <v>1746</v>
      </c>
      <c r="B1752" t="str">
        <f>"00442578"</f>
        <v>00442578</v>
      </c>
      <c r="C1752" t="s">
        <v>7</v>
      </c>
    </row>
    <row r="1753" spans="1:3" x14ac:dyDescent="0.25">
      <c r="A1753">
        <v>1747</v>
      </c>
      <c r="B1753" t="str">
        <f>"00442932"</f>
        <v>00442932</v>
      </c>
      <c r="C1753" t="s">
        <v>7</v>
      </c>
    </row>
    <row r="1754" spans="1:3" x14ac:dyDescent="0.25">
      <c r="A1754">
        <v>1748</v>
      </c>
      <c r="B1754" t="str">
        <f>"00787068"</f>
        <v>00787068</v>
      </c>
      <c r="C1754" t="s">
        <v>7</v>
      </c>
    </row>
    <row r="1755" spans="1:3" x14ac:dyDescent="0.25">
      <c r="A1755">
        <v>1749</v>
      </c>
      <c r="B1755" t="str">
        <f>"00165794"</f>
        <v>00165794</v>
      </c>
      <c r="C1755" t="s">
        <v>7</v>
      </c>
    </row>
    <row r="1756" spans="1:3" x14ac:dyDescent="0.25">
      <c r="A1756">
        <v>1750</v>
      </c>
      <c r="B1756" t="str">
        <f>"00547548"</f>
        <v>00547548</v>
      </c>
      <c r="C1756" t="s">
        <v>6</v>
      </c>
    </row>
    <row r="1757" spans="1:3" x14ac:dyDescent="0.25">
      <c r="A1757">
        <v>1751</v>
      </c>
      <c r="B1757" t="str">
        <f>"00664352"</f>
        <v>00664352</v>
      </c>
      <c r="C1757" t="str">
        <f>"011"</f>
        <v>011</v>
      </c>
    </row>
    <row r="1758" spans="1:3" x14ac:dyDescent="0.25">
      <c r="A1758">
        <v>1752</v>
      </c>
      <c r="B1758" t="str">
        <f>"00817323"</f>
        <v>00817323</v>
      </c>
      <c r="C1758" t="s">
        <v>7</v>
      </c>
    </row>
    <row r="1759" spans="1:3" x14ac:dyDescent="0.25">
      <c r="A1759">
        <v>1753</v>
      </c>
      <c r="B1759" t="str">
        <f>"00441287"</f>
        <v>00441287</v>
      </c>
      <c r="C1759" t="s">
        <v>7</v>
      </c>
    </row>
    <row r="1760" spans="1:3" x14ac:dyDescent="0.25">
      <c r="A1760">
        <v>1754</v>
      </c>
      <c r="B1760" t="str">
        <f>"00443229"</f>
        <v>00443229</v>
      </c>
      <c r="C1760" t="s">
        <v>8</v>
      </c>
    </row>
    <row r="1761" spans="1:3" x14ac:dyDescent="0.25">
      <c r="A1761">
        <v>1755</v>
      </c>
      <c r="B1761" t="str">
        <f>"00552645"</f>
        <v>00552645</v>
      </c>
      <c r="C1761" t="s">
        <v>7</v>
      </c>
    </row>
    <row r="1762" spans="1:3" x14ac:dyDescent="0.25">
      <c r="A1762">
        <v>1756</v>
      </c>
      <c r="B1762" t="str">
        <f>"00816267"</f>
        <v>00816267</v>
      </c>
      <c r="C1762" t="s">
        <v>8</v>
      </c>
    </row>
    <row r="1763" spans="1:3" x14ac:dyDescent="0.25">
      <c r="A1763">
        <v>1757</v>
      </c>
      <c r="B1763" t="str">
        <f>"00817340"</f>
        <v>00817340</v>
      </c>
      <c r="C1763" t="s">
        <v>7</v>
      </c>
    </row>
    <row r="1764" spans="1:3" x14ac:dyDescent="0.25">
      <c r="A1764">
        <v>1758</v>
      </c>
      <c r="B1764" t="str">
        <f>"00140521"</f>
        <v>00140521</v>
      </c>
      <c r="C1764" t="s">
        <v>8</v>
      </c>
    </row>
    <row r="1765" spans="1:3" x14ac:dyDescent="0.25">
      <c r="A1765">
        <v>1759</v>
      </c>
      <c r="B1765" t="str">
        <f>"00818024"</f>
        <v>00818024</v>
      </c>
      <c r="C1765" t="s">
        <v>6</v>
      </c>
    </row>
    <row r="1766" spans="1:3" x14ac:dyDescent="0.25">
      <c r="A1766">
        <v>1760</v>
      </c>
      <c r="B1766" t="str">
        <f>"00817446"</f>
        <v>00817446</v>
      </c>
      <c r="C1766" t="s">
        <v>7</v>
      </c>
    </row>
    <row r="1767" spans="1:3" x14ac:dyDescent="0.25">
      <c r="A1767">
        <v>1761</v>
      </c>
      <c r="B1767" t="str">
        <f>"00818041"</f>
        <v>00818041</v>
      </c>
      <c r="C1767" t="s">
        <v>8</v>
      </c>
    </row>
    <row r="1768" spans="1:3" x14ac:dyDescent="0.25">
      <c r="A1768">
        <v>1762</v>
      </c>
      <c r="B1768" t="str">
        <f>"00343253"</f>
        <v>00343253</v>
      </c>
      <c r="C1768" t="s">
        <v>7</v>
      </c>
    </row>
    <row r="1769" spans="1:3" x14ac:dyDescent="0.25">
      <c r="A1769">
        <v>1763</v>
      </c>
      <c r="B1769" t="str">
        <f>"201511007567"</f>
        <v>201511007567</v>
      </c>
      <c r="C1769" t="s">
        <v>7</v>
      </c>
    </row>
    <row r="1770" spans="1:3" x14ac:dyDescent="0.25">
      <c r="A1770">
        <v>1764</v>
      </c>
      <c r="B1770" t="str">
        <f>"00816537"</f>
        <v>00816537</v>
      </c>
      <c r="C1770" t="s">
        <v>7</v>
      </c>
    </row>
    <row r="1771" spans="1:3" x14ac:dyDescent="0.25">
      <c r="A1771">
        <v>1765</v>
      </c>
      <c r="B1771" t="str">
        <f>"00441323"</f>
        <v>00441323</v>
      </c>
      <c r="C1771" t="s">
        <v>8</v>
      </c>
    </row>
    <row r="1772" spans="1:3" x14ac:dyDescent="0.25">
      <c r="A1772">
        <v>1766</v>
      </c>
      <c r="B1772" t="str">
        <f>"00448697"</f>
        <v>00448697</v>
      </c>
      <c r="C1772" t="s">
        <v>8</v>
      </c>
    </row>
    <row r="1773" spans="1:3" x14ac:dyDescent="0.25">
      <c r="A1773">
        <v>1767</v>
      </c>
      <c r="B1773" t="str">
        <f>"00813575"</f>
        <v>00813575</v>
      </c>
      <c r="C1773" t="s">
        <v>6</v>
      </c>
    </row>
    <row r="1774" spans="1:3" x14ac:dyDescent="0.25">
      <c r="A1774">
        <v>1768</v>
      </c>
      <c r="B1774" t="str">
        <f>"00447647"</f>
        <v>00447647</v>
      </c>
      <c r="C1774" t="s">
        <v>7</v>
      </c>
    </row>
    <row r="1775" spans="1:3" x14ac:dyDescent="0.25">
      <c r="A1775">
        <v>1769</v>
      </c>
      <c r="B1775" t="str">
        <f>"00817520"</f>
        <v>00817520</v>
      </c>
      <c r="C1775" t="s">
        <v>6</v>
      </c>
    </row>
    <row r="1776" spans="1:3" x14ac:dyDescent="0.25">
      <c r="A1776">
        <v>1770</v>
      </c>
      <c r="B1776" t="str">
        <f>"00817524"</f>
        <v>00817524</v>
      </c>
      <c r="C1776" t="s">
        <v>8</v>
      </c>
    </row>
    <row r="1777" spans="1:3" x14ac:dyDescent="0.25">
      <c r="A1777">
        <v>1771</v>
      </c>
      <c r="B1777" t="str">
        <f>"00816652"</f>
        <v>00816652</v>
      </c>
      <c r="C1777" t="s">
        <v>10</v>
      </c>
    </row>
    <row r="1778" spans="1:3" x14ac:dyDescent="0.25">
      <c r="A1778">
        <v>1772</v>
      </c>
      <c r="B1778" t="str">
        <f>"00817176"</f>
        <v>00817176</v>
      </c>
      <c r="C1778" t="s">
        <v>8</v>
      </c>
    </row>
    <row r="1779" spans="1:3" x14ac:dyDescent="0.25">
      <c r="A1779">
        <v>1773</v>
      </c>
      <c r="B1779" t="str">
        <f>"00817204"</f>
        <v>00817204</v>
      </c>
      <c r="C1779" t="s">
        <v>7</v>
      </c>
    </row>
    <row r="1780" spans="1:3" x14ac:dyDescent="0.25">
      <c r="A1780">
        <v>1774</v>
      </c>
      <c r="B1780" t="str">
        <f>"00817511"</f>
        <v>00817511</v>
      </c>
      <c r="C1780" t="s">
        <v>7</v>
      </c>
    </row>
    <row r="1781" spans="1:3" x14ac:dyDescent="0.25">
      <c r="A1781">
        <v>1775</v>
      </c>
      <c r="B1781" t="str">
        <f>"201511040042"</f>
        <v>201511040042</v>
      </c>
      <c r="C1781" t="s">
        <v>7</v>
      </c>
    </row>
    <row r="1782" spans="1:3" x14ac:dyDescent="0.25">
      <c r="A1782">
        <v>1776</v>
      </c>
      <c r="B1782" t="str">
        <f>"00789907"</f>
        <v>00789907</v>
      </c>
      <c r="C1782" t="s">
        <v>7</v>
      </c>
    </row>
    <row r="1783" spans="1:3" x14ac:dyDescent="0.25">
      <c r="A1783">
        <v>1777</v>
      </c>
      <c r="B1783" t="str">
        <f>"00816070"</f>
        <v>00816070</v>
      </c>
      <c r="C1783" t="s">
        <v>8</v>
      </c>
    </row>
    <row r="1784" spans="1:3" x14ac:dyDescent="0.25">
      <c r="A1784">
        <v>1778</v>
      </c>
      <c r="B1784" t="str">
        <f>"00805996"</f>
        <v>00805996</v>
      </c>
      <c r="C1784" t="s">
        <v>7</v>
      </c>
    </row>
    <row r="1785" spans="1:3" x14ac:dyDescent="0.25">
      <c r="A1785">
        <v>1779</v>
      </c>
      <c r="B1785" t="str">
        <f>"00191057"</f>
        <v>00191057</v>
      </c>
      <c r="C1785" t="s">
        <v>7</v>
      </c>
    </row>
    <row r="1786" spans="1:3" x14ac:dyDescent="0.25">
      <c r="A1786">
        <v>1780</v>
      </c>
      <c r="B1786" t="str">
        <f>"00816678"</f>
        <v>00816678</v>
      </c>
      <c r="C1786" t="s">
        <v>8</v>
      </c>
    </row>
    <row r="1787" spans="1:3" x14ac:dyDescent="0.25">
      <c r="A1787">
        <v>1781</v>
      </c>
      <c r="B1787" t="str">
        <f>"00459607"</f>
        <v>00459607</v>
      </c>
      <c r="C1787" t="s">
        <v>6</v>
      </c>
    </row>
    <row r="1788" spans="1:3" x14ac:dyDescent="0.25">
      <c r="A1788">
        <v>1782</v>
      </c>
      <c r="B1788" t="str">
        <f>"00077164"</f>
        <v>00077164</v>
      </c>
      <c r="C1788" t="s">
        <v>7</v>
      </c>
    </row>
    <row r="1789" spans="1:3" x14ac:dyDescent="0.25">
      <c r="A1789">
        <v>1783</v>
      </c>
      <c r="B1789" t="str">
        <f>"00769615"</f>
        <v>00769615</v>
      </c>
      <c r="C1789" t="s">
        <v>8</v>
      </c>
    </row>
    <row r="1790" spans="1:3" x14ac:dyDescent="0.25">
      <c r="A1790">
        <v>1784</v>
      </c>
      <c r="B1790" t="str">
        <f>"00816220"</f>
        <v>00816220</v>
      </c>
      <c r="C1790" t="s">
        <v>7</v>
      </c>
    </row>
    <row r="1791" spans="1:3" x14ac:dyDescent="0.25">
      <c r="A1791">
        <v>1785</v>
      </c>
      <c r="B1791" t="str">
        <f>"00817017"</f>
        <v>00817017</v>
      </c>
      <c r="C1791" t="s">
        <v>7</v>
      </c>
    </row>
    <row r="1792" spans="1:3" x14ac:dyDescent="0.25">
      <c r="A1792">
        <v>1786</v>
      </c>
      <c r="B1792" t="str">
        <f>"00187598"</f>
        <v>00187598</v>
      </c>
      <c r="C1792" t="s">
        <v>7</v>
      </c>
    </row>
    <row r="1793" spans="1:3" x14ac:dyDescent="0.25">
      <c r="A1793">
        <v>1787</v>
      </c>
      <c r="B1793" t="str">
        <f>"00758810"</f>
        <v>00758810</v>
      </c>
      <c r="C1793" t="s">
        <v>10</v>
      </c>
    </row>
    <row r="1794" spans="1:3" x14ac:dyDescent="0.25">
      <c r="A1794">
        <v>1788</v>
      </c>
      <c r="B1794" t="str">
        <f>"00686113"</f>
        <v>00686113</v>
      </c>
      <c r="C1794" t="s">
        <v>6</v>
      </c>
    </row>
    <row r="1795" spans="1:3" x14ac:dyDescent="0.25">
      <c r="A1795">
        <v>1789</v>
      </c>
      <c r="B1795" t="str">
        <f>"00549552"</f>
        <v>00549552</v>
      </c>
      <c r="C1795" t="s">
        <v>7</v>
      </c>
    </row>
    <row r="1796" spans="1:3" x14ac:dyDescent="0.25">
      <c r="A1796">
        <v>1790</v>
      </c>
      <c r="B1796" t="str">
        <f>"00447349"</f>
        <v>00447349</v>
      </c>
      <c r="C1796" t="s">
        <v>7</v>
      </c>
    </row>
    <row r="1797" spans="1:3" x14ac:dyDescent="0.25">
      <c r="A1797">
        <v>1791</v>
      </c>
      <c r="B1797" t="str">
        <f>"00817787"</f>
        <v>00817787</v>
      </c>
      <c r="C1797" t="s">
        <v>7</v>
      </c>
    </row>
    <row r="1798" spans="1:3" x14ac:dyDescent="0.25">
      <c r="A1798">
        <v>1792</v>
      </c>
      <c r="B1798" t="str">
        <f>"00655497"</f>
        <v>00655497</v>
      </c>
      <c r="C1798" t="s">
        <v>7</v>
      </c>
    </row>
    <row r="1799" spans="1:3" x14ac:dyDescent="0.25">
      <c r="A1799">
        <v>1793</v>
      </c>
      <c r="B1799" t="str">
        <f>"00817802"</f>
        <v>00817802</v>
      </c>
      <c r="C1799" t="s">
        <v>7</v>
      </c>
    </row>
    <row r="1800" spans="1:3" x14ac:dyDescent="0.25">
      <c r="A1800">
        <v>1794</v>
      </c>
      <c r="B1800" t="str">
        <f>"00324787"</f>
        <v>00324787</v>
      </c>
      <c r="C1800" t="s">
        <v>8</v>
      </c>
    </row>
    <row r="1801" spans="1:3" x14ac:dyDescent="0.25">
      <c r="A1801">
        <v>1795</v>
      </c>
      <c r="B1801" t="str">
        <f>"201502001834"</f>
        <v>201502001834</v>
      </c>
      <c r="C1801" t="s">
        <v>7</v>
      </c>
    </row>
    <row r="1802" spans="1:3" x14ac:dyDescent="0.25">
      <c r="A1802">
        <v>1796</v>
      </c>
      <c r="B1802" t="str">
        <f>"00682527"</f>
        <v>00682527</v>
      </c>
      <c r="C1802" t="s">
        <v>6</v>
      </c>
    </row>
    <row r="1803" spans="1:3" x14ac:dyDescent="0.25">
      <c r="A1803">
        <v>1797</v>
      </c>
      <c r="B1803" t="str">
        <f>"00453082"</f>
        <v>00453082</v>
      </c>
      <c r="C1803" t="s">
        <v>8</v>
      </c>
    </row>
    <row r="1804" spans="1:3" x14ac:dyDescent="0.25">
      <c r="A1804">
        <v>1798</v>
      </c>
      <c r="B1804" t="str">
        <f>"00817310"</f>
        <v>00817310</v>
      </c>
      <c r="C1804" t="s">
        <v>7</v>
      </c>
    </row>
    <row r="1805" spans="1:3" x14ac:dyDescent="0.25">
      <c r="A1805">
        <v>1799</v>
      </c>
      <c r="B1805" t="str">
        <f>"00651429"</f>
        <v>00651429</v>
      </c>
      <c r="C1805" t="s">
        <v>7</v>
      </c>
    </row>
    <row r="1806" spans="1:3" x14ac:dyDescent="0.25">
      <c r="A1806">
        <v>1800</v>
      </c>
      <c r="B1806" t="str">
        <f>"00817050"</f>
        <v>00817050</v>
      </c>
      <c r="C1806" t="s">
        <v>7</v>
      </c>
    </row>
    <row r="1807" spans="1:3" x14ac:dyDescent="0.25">
      <c r="A1807">
        <v>1801</v>
      </c>
      <c r="B1807" t="str">
        <f>"00441868"</f>
        <v>00441868</v>
      </c>
      <c r="C1807" t="s">
        <v>7</v>
      </c>
    </row>
    <row r="1808" spans="1:3" x14ac:dyDescent="0.25">
      <c r="A1808">
        <v>1802</v>
      </c>
      <c r="B1808" t="str">
        <f>"00209394"</f>
        <v>00209394</v>
      </c>
      <c r="C1808" t="s">
        <v>9</v>
      </c>
    </row>
    <row r="1809" spans="1:3" x14ac:dyDescent="0.25">
      <c r="A1809">
        <v>1803</v>
      </c>
      <c r="B1809" t="str">
        <f>"00664298"</f>
        <v>00664298</v>
      </c>
      <c r="C1809" t="s">
        <v>6</v>
      </c>
    </row>
    <row r="1810" spans="1:3" x14ac:dyDescent="0.25">
      <c r="A1810">
        <v>1804</v>
      </c>
      <c r="B1810" t="str">
        <f>"201504005329"</f>
        <v>201504005329</v>
      </c>
      <c r="C1810" t="s">
        <v>7</v>
      </c>
    </row>
    <row r="1811" spans="1:3" x14ac:dyDescent="0.25">
      <c r="A1811">
        <v>1805</v>
      </c>
      <c r="B1811" t="str">
        <f>"00760060"</f>
        <v>00760060</v>
      </c>
      <c r="C1811" t="s">
        <v>8</v>
      </c>
    </row>
    <row r="1812" spans="1:3" x14ac:dyDescent="0.25">
      <c r="A1812">
        <v>1806</v>
      </c>
      <c r="B1812" t="str">
        <f>"00283618"</f>
        <v>00283618</v>
      </c>
      <c r="C1812" t="s">
        <v>8</v>
      </c>
    </row>
    <row r="1813" spans="1:3" x14ac:dyDescent="0.25">
      <c r="A1813">
        <v>1807</v>
      </c>
      <c r="B1813" t="str">
        <f>"00426366"</f>
        <v>00426366</v>
      </c>
      <c r="C1813" t="s">
        <v>8</v>
      </c>
    </row>
    <row r="1814" spans="1:3" x14ac:dyDescent="0.25">
      <c r="A1814">
        <v>1808</v>
      </c>
      <c r="B1814" t="str">
        <f>"00817375"</f>
        <v>00817375</v>
      </c>
      <c r="C1814" t="s">
        <v>8</v>
      </c>
    </row>
    <row r="1815" spans="1:3" x14ac:dyDescent="0.25">
      <c r="A1815">
        <v>1809</v>
      </c>
      <c r="B1815" t="str">
        <f>"00817564"</f>
        <v>00817564</v>
      </c>
      <c r="C1815" t="s">
        <v>7</v>
      </c>
    </row>
    <row r="1816" spans="1:3" x14ac:dyDescent="0.25">
      <c r="A1816">
        <v>1810</v>
      </c>
      <c r="B1816" t="str">
        <f>"00293374"</f>
        <v>00293374</v>
      </c>
      <c r="C1816" t="s">
        <v>6</v>
      </c>
    </row>
    <row r="1817" spans="1:3" x14ac:dyDescent="0.25">
      <c r="A1817">
        <v>1811</v>
      </c>
      <c r="B1817" t="str">
        <f>"00474997"</f>
        <v>00474997</v>
      </c>
      <c r="C1817" t="s">
        <v>6</v>
      </c>
    </row>
    <row r="1818" spans="1:3" x14ac:dyDescent="0.25">
      <c r="A1818">
        <v>1812</v>
      </c>
      <c r="B1818" t="str">
        <f>"00096366"</f>
        <v>00096366</v>
      </c>
      <c r="C1818" t="s">
        <v>6</v>
      </c>
    </row>
    <row r="1819" spans="1:3" x14ac:dyDescent="0.25">
      <c r="A1819">
        <v>1813</v>
      </c>
      <c r="B1819" t="str">
        <f>"00816317"</f>
        <v>00816317</v>
      </c>
      <c r="C1819" t="s">
        <v>7</v>
      </c>
    </row>
    <row r="1820" spans="1:3" x14ac:dyDescent="0.25">
      <c r="A1820">
        <v>1814</v>
      </c>
      <c r="B1820" t="str">
        <f>"00817501"</f>
        <v>00817501</v>
      </c>
      <c r="C1820" t="s">
        <v>7</v>
      </c>
    </row>
    <row r="1821" spans="1:3" x14ac:dyDescent="0.25">
      <c r="A1821">
        <v>1815</v>
      </c>
      <c r="B1821" t="str">
        <f>"201511024031"</f>
        <v>201511024031</v>
      </c>
      <c r="C1821" t="s">
        <v>7</v>
      </c>
    </row>
    <row r="1822" spans="1:3" x14ac:dyDescent="0.25">
      <c r="A1822">
        <v>1816</v>
      </c>
      <c r="B1822" t="str">
        <f>"201604004921"</f>
        <v>201604004921</v>
      </c>
      <c r="C1822" t="s">
        <v>7</v>
      </c>
    </row>
    <row r="1823" spans="1:3" x14ac:dyDescent="0.25">
      <c r="A1823">
        <v>1817</v>
      </c>
      <c r="B1823" t="str">
        <f>"00817537"</f>
        <v>00817537</v>
      </c>
      <c r="C1823" t="s">
        <v>6</v>
      </c>
    </row>
    <row r="1824" spans="1:3" x14ac:dyDescent="0.25">
      <c r="A1824">
        <v>1818</v>
      </c>
      <c r="B1824" t="str">
        <f>"00815446"</f>
        <v>00815446</v>
      </c>
      <c r="C1824" t="s">
        <v>7</v>
      </c>
    </row>
    <row r="1825" spans="1:3" x14ac:dyDescent="0.25">
      <c r="A1825">
        <v>1819</v>
      </c>
      <c r="B1825" t="str">
        <f>"201402009570"</f>
        <v>201402009570</v>
      </c>
      <c r="C1825" t="s">
        <v>6</v>
      </c>
    </row>
    <row r="1826" spans="1:3" x14ac:dyDescent="0.25">
      <c r="A1826">
        <v>1820</v>
      </c>
      <c r="B1826" t="str">
        <f>"00817770"</f>
        <v>00817770</v>
      </c>
      <c r="C1826" t="s">
        <v>7</v>
      </c>
    </row>
    <row r="1827" spans="1:3" x14ac:dyDescent="0.25">
      <c r="A1827">
        <v>1821</v>
      </c>
      <c r="B1827" t="str">
        <f>"201412003469"</f>
        <v>201412003469</v>
      </c>
      <c r="C1827" t="s">
        <v>7</v>
      </c>
    </row>
    <row r="1828" spans="1:3" x14ac:dyDescent="0.25">
      <c r="A1828">
        <v>1822</v>
      </c>
      <c r="B1828" t="str">
        <f>"201406000639"</f>
        <v>201406000639</v>
      </c>
      <c r="C1828" t="s">
        <v>6</v>
      </c>
    </row>
    <row r="1829" spans="1:3" x14ac:dyDescent="0.25">
      <c r="A1829">
        <v>1823</v>
      </c>
      <c r="B1829" t="str">
        <f>"00439947"</f>
        <v>00439947</v>
      </c>
      <c r="C1829" t="s">
        <v>7</v>
      </c>
    </row>
    <row r="1830" spans="1:3" x14ac:dyDescent="0.25">
      <c r="A1830">
        <v>1824</v>
      </c>
      <c r="B1830" t="str">
        <f>"201604006173"</f>
        <v>201604006173</v>
      </c>
      <c r="C1830" t="s">
        <v>7</v>
      </c>
    </row>
    <row r="1831" spans="1:3" x14ac:dyDescent="0.25">
      <c r="A1831">
        <v>1825</v>
      </c>
      <c r="B1831" t="str">
        <f>"00096531"</f>
        <v>00096531</v>
      </c>
      <c r="C1831" t="s">
        <v>11</v>
      </c>
    </row>
    <row r="1832" spans="1:3" x14ac:dyDescent="0.25">
      <c r="A1832">
        <v>1826</v>
      </c>
      <c r="B1832" t="str">
        <f>"00764481"</f>
        <v>00764481</v>
      </c>
      <c r="C1832" t="s">
        <v>8</v>
      </c>
    </row>
    <row r="1833" spans="1:3" x14ac:dyDescent="0.25">
      <c r="A1833">
        <v>1827</v>
      </c>
      <c r="B1833" t="str">
        <f>"00791660"</f>
        <v>00791660</v>
      </c>
      <c r="C1833" t="s">
        <v>7</v>
      </c>
    </row>
    <row r="1834" spans="1:3" x14ac:dyDescent="0.25">
      <c r="A1834">
        <v>1828</v>
      </c>
      <c r="B1834" t="str">
        <f>"00817220"</f>
        <v>00817220</v>
      </c>
      <c r="C1834" t="str">
        <f>"011"</f>
        <v>011</v>
      </c>
    </row>
    <row r="1835" spans="1:3" x14ac:dyDescent="0.25">
      <c r="A1835">
        <v>1829</v>
      </c>
      <c r="B1835" t="str">
        <f>"00816913"</f>
        <v>00816913</v>
      </c>
      <c r="C1835" t="s">
        <v>7</v>
      </c>
    </row>
    <row r="1836" spans="1:3" x14ac:dyDescent="0.25">
      <c r="A1836">
        <v>1830</v>
      </c>
      <c r="B1836" t="str">
        <f>"00815831"</f>
        <v>00815831</v>
      </c>
      <c r="C1836" t="s">
        <v>7</v>
      </c>
    </row>
    <row r="1837" spans="1:3" x14ac:dyDescent="0.25">
      <c r="A1837">
        <v>1831</v>
      </c>
      <c r="B1837" t="str">
        <f>"00368923"</f>
        <v>00368923</v>
      </c>
      <c r="C1837" t="s">
        <v>7</v>
      </c>
    </row>
    <row r="1838" spans="1:3" x14ac:dyDescent="0.25">
      <c r="A1838">
        <v>1832</v>
      </c>
      <c r="B1838" t="str">
        <f>"00817301"</f>
        <v>00817301</v>
      </c>
      <c r="C1838" t="s">
        <v>7</v>
      </c>
    </row>
    <row r="1839" spans="1:3" x14ac:dyDescent="0.25">
      <c r="A1839">
        <v>1833</v>
      </c>
      <c r="B1839" t="str">
        <f>"201511025232"</f>
        <v>201511025232</v>
      </c>
      <c r="C1839" t="s">
        <v>8</v>
      </c>
    </row>
    <row r="1840" spans="1:3" x14ac:dyDescent="0.25">
      <c r="A1840">
        <v>1834</v>
      </c>
      <c r="B1840" t="str">
        <f>"00105164"</f>
        <v>00105164</v>
      </c>
      <c r="C1840" t="s">
        <v>9</v>
      </c>
    </row>
    <row r="1841" spans="1:3" x14ac:dyDescent="0.25">
      <c r="A1841">
        <v>1835</v>
      </c>
      <c r="B1841" t="str">
        <f>"00388475"</f>
        <v>00388475</v>
      </c>
      <c r="C1841" t="s">
        <v>6</v>
      </c>
    </row>
    <row r="1842" spans="1:3" x14ac:dyDescent="0.25">
      <c r="A1842">
        <v>1836</v>
      </c>
      <c r="B1842" t="str">
        <f>"00043080"</f>
        <v>00043080</v>
      </c>
      <c r="C1842" t="s">
        <v>6</v>
      </c>
    </row>
    <row r="1843" spans="1:3" x14ac:dyDescent="0.25">
      <c r="A1843">
        <v>1837</v>
      </c>
      <c r="B1843" t="str">
        <f>"00765516"</f>
        <v>00765516</v>
      </c>
      <c r="C1843" t="s">
        <v>6</v>
      </c>
    </row>
    <row r="1844" spans="1:3" x14ac:dyDescent="0.25">
      <c r="A1844">
        <v>1838</v>
      </c>
      <c r="B1844" t="str">
        <f>"00302005"</f>
        <v>00302005</v>
      </c>
      <c r="C1844" t="s">
        <v>8</v>
      </c>
    </row>
    <row r="1845" spans="1:3" x14ac:dyDescent="0.25">
      <c r="A1845">
        <v>1839</v>
      </c>
      <c r="B1845" t="str">
        <f>"00816834"</f>
        <v>00816834</v>
      </c>
      <c r="C1845" t="s">
        <v>7</v>
      </c>
    </row>
    <row r="1846" spans="1:3" x14ac:dyDescent="0.25">
      <c r="A1846">
        <v>1840</v>
      </c>
      <c r="B1846" t="str">
        <f>"00817960"</f>
        <v>00817960</v>
      </c>
      <c r="C1846" t="s">
        <v>7</v>
      </c>
    </row>
    <row r="1847" spans="1:3" x14ac:dyDescent="0.25">
      <c r="A1847">
        <v>1841</v>
      </c>
      <c r="B1847" t="str">
        <f>"00661854"</f>
        <v>00661854</v>
      </c>
      <c r="C1847" t="s">
        <v>8</v>
      </c>
    </row>
    <row r="1848" spans="1:3" x14ac:dyDescent="0.25">
      <c r="A1848">
        <v>1842</v>
      </c>
      <c r="B1848" t="str">
        <f>"00779445"</f>
        <v>00779445</v>
      </c>
      <c r="C1848" t="s">
        <v>7</v>
      </c>
    </row>
    <row r="1849" spans="1:3" x14ac:dyDescent="0.25">
      <c r="A1849">
        <v>1843</v>
      </c>
      <c r="B1849" t="str">
        <f>"00718184"</f>
        <v>00718184</v>
      </c>
      <c r="C1849" t="s">
        <v>6</v>
      </c>
    </row>
    <row r="1850" spans="1:3" x14ac:dyDescent="0.25">
      <c r="A1850">
        <v>1844</v>
      </c>
      <c r="B1850" t="str">
        <f>"00817935"</f>
        <v>00817935</v>
      </c>
      <c r="C1850" t="s">
        <v>7</v>
      </c>
    </row>
    <row r="1851" spans="1:3" x14ac:dyDescent="0.25">
      <c r="A1851">
        <v>1845</v>
      </c>
      <c r="B1851" t="str">
        <f>"00447323"</f>
        <v>00447323</v>
      </c>
      <c r="C1851" t="s">
        <v>7</v>
      </c>
    </row>
    <row r="1852" spans="1:3" x14ac:dyDescent="0.25">
      <c r="A1852">
        <v>1846</v>
      </c>
      <c r="B1852" t="str">
        <f>"201511014728"</f>
        <v>201511014728</v>
      </c>
      <c r="C1852" t="s">
        <v>8</v>
      </c>
    </row>
    <row r="1853" spans="1:3" x14ac:dyDescent="0.25">
      <c r="A1853">
        <v>1847</v>
      </c>
      <c r="B1853" t="str">
        <f>"00429784"</f>
        <v>00429784</v>
      </c>
      <c r="C1853" t="s">
        <v>6</v>
      </c>
    </row>
    <row r="1854" spans="1:3" x14ac:dyDescent="0.25">
      <c r="A1854">
        <v>1848</v>
      </c>
      <c r="B1854" t="str">
        <f>"00817437"</f>
        <v>00817437</v>
      </c>
      <c r="C1854" t="s">
        <v>7</v>
      </c>
    </row>
    <row r="1855" spans="1:3" x14ac:dyDescent="0.25">
      <c r="A1855">
        <v>1849</v>
      </c>
      <c r="B1855" t="str">
        <f>"00143207"</f>
        <v>00143207</v>
      </c>
      <c r="C1855" t="s">
        <v>7</v>
      </c>
    </row>
    <row r="1856" spans="1:3" x14ac:dyDescent="0.25">
      <c r="A1856">
        <v>1850</v>
      </c>
      <c r="B1856" t="str">
        <f>"00466563"</f>
        <v>00466563</v>
      </c>
      <c r="C1856" t="s">
        <v>7</v>
      </c>
    </row>
    <row r="1857" spans="1:3" x14ac:dyDescent="0.25">
      <c r="A1857">
        <v>1851</v>
      </c>
      <c r="B1857" t="str">
        <f>"00229370"</f>
        <v>00229370</v>
      </c>
      <c r="C1857" t="s">
        <v>6</v>
      </c>
    </row>
    <row r="1858" spans="1:3" x14ac:dyDescent="0.25">
      <c r="A1858">
        <v>1852</v>
      </c>
      <c r="B1858" t="str">
        <f>"00448215"</f>
        <v>00448215</v>
      </c>
      <c r="C1858" t="s">
        <v>7</v>
      </c>
    </row>
    <row r="1859" spans="1:3" x14ac:dyDescent="0.25">
      <c r="A1859">
        <v>1853</v>
      </c>
      <c r="B1859" t="str">
        <f>"00442884"</f>
        <v>00442884</v>
      </c>
      <c r="C1859" t="s">
        <v>7</v>
      </c>
    </row>
    <row r="1860" spans="1:3" x14ac:dyDescent="0.25">
      <c r="A1860">
        <v>1854</v>
      </c>
      <c r="B1860" t="str">
        <f>"00746986"</f>
        <v>00746986</v>
      </c>
      <c r="C1860" t="s">
        <v>8</v>
      </c>
    </row>
    <row r="1861" spans="1:3" x14ac:dyDescent="0.25">
      <c r="A1861">
        <v>1855</v>
      </c>
      <c r="B1861" t="str">
        <f>"00815281"</f>
        <v>00815281</v>
      </c>
      <c r="C1861" t="s">
        <v>8</v>
      </c>
    </row>
    <row r="1862" spans="1:3" x14ac:dyDescent="0.25">
      <c r="A1862">
        <v>1856</v>
      </c>
      <c r="B1862" t="str">
        <f>"201410007707"</f>
        <v>201410007707</v>
      </c>
      <c r="C1862" t="s">
        <v>8</v>
      </c>
    </row>
    <row r="1863" spans="1:3" x14ac:dyDescent="0.25">
      <c r="A1863">
        <v>1857</v>
      </c>
      <c r="B1863" t="str">
        <f>"00816418"</f>
        <v>00816418</v>
      </c>
      <c r="C1863" t="s">
        <v>7</v>
      </c>
    </row>
    <row r="1864" spans="1:3" x14ac:dyDescent="0.25">
      <c r="A1864">
        <v>1858</v>
      </c>
      <c r="B1864" t="str">
        <f>"00812262"</f>
        <v>00812262</v>
      </c>
      <c r="C1864" t="s">
        <v>6</v>
      </c>
    </row>
    <row r="1865" spans="1:3" x14ac:dyDescent="0.25">
      <c r="A1865">
        <v>1859</v>
      </c>
      <c r="B1865" t="str">
        <f>"00448481"</f>
        <v>00448481</v>
      </c>
      <c r="C1865" t="s">
        <v>10</v>
      </c>
    </row>
    <row r="1866" spans="1:3" x14ac:dyDescent="0.25">
      <c r="A1866">
        <v>1860</v>
      </c>
      <c r="B1866" t="str">
        <f>"201406014782"</f>
        <v>201406014782</v>
      </c>
      <c r="C1866" t="s">
        <v>11</v>
      </c>
    </row>
    <row r="1867" spans="1:3" x14ac:dyDescent="0.25">
      <c r="A1867">
        <v>1861</v>
      </c>
      <c r="B1867" t="str">
        <f>"201410009712"</f>
        <v>201410009712</v>
      </c>
      <c r="C1867" t="s">
        <v>10</v>
      </c>
    </row>
    <row r="1868" spans="1:3" x14ac:dyDescent="0.25">
      <c r="A1868">
        <v>1862</v>
      </c>
      <c r="B1868" t="str">
        <f>"201402009932"</f>
        <v>201402009932</v>
      </c>
      <c r="C1868" t="s">
        <v>6</v>
      </c>
    </row>
    <row r="1869" spans="1:3" x14ac:dyDescent="0.25">
      <c r="A1869">
        <v>1863</v>
      </c>
      <c r="B1869" t="str">
        <f>"00428769"</f>
        <v>00428769</v>
      </c>
      <c r="C1869" t="s">
        <v>6</v>
      </c>
    </row>
    <row r="1870" spans="1:3" x14ac:dyDescent="0.25">
      <c r="A1870">
        <v>1864</v>
      </c>
      <c r="B1870" t="str">
        <f>"00796801"</f>
        <v>00796801</v>
      </c>
      <c r="C1870" t="s">
        <v>7</v>
      </c>
    </row>
    <row r="1871" spans="1:3" x14ac:dyDescent="0.25">
      <c r="A1871">
        <v>1865</v>
      </c>
      <c r="B1871" t="str">
        <f>"00816302"</f>
        <v>00816302</v>
      </c>
      <c r="C1871" t="s">
        <v>7</v>
      </c>
    </row>
    <row r="1872" spans="1:3" x14ac:dyDescent="0.25">
      <c r="A1872">
        <v>1866</v>
      </c>
      <c r="B1872" t="str">
        <f>"00448031"</f>
        <v>00448031</v>
      </c>
      <c r="C1872" t="s">
        <v>7</v>
      </c>
    </row>
    <row r="1873" spans="1:3" x14ac:dyDescent="0.25">
      <c r="A1873">
        <v>1867</v>
      </c>
      <c r="B1873" t="str">
        <f>"00450266"</f>
        <v>00450266</v>
      </c>
      <c r="C1873" t="s">
        <v>7</v>
      </c>
    </row>
    <row r="1874" spans="1:3" x14ac:dyDescent="0.25">
      <c r="A1874">
        <v>1868</v>
      </c>
      <c r="B1874" t="str">
        <f>"00817588"</f>
        <v>00817588</v>
      </c>
      <c r="C1874" t="s">
        <v>7</v>
      </c>
    </row>
    <row r="1875" spans="1:3" x14ac:dyDescent="0.25">
      <c r="A1875">
        <v>1869</v>
      </c>
      <c r="B1875" t="str">
        <f>"00498582"</f>
        <v>00498582</v>
      </c>
      <c r="C1875" t="s">
        <v>11</v>
      </c>
    </row>
    <row r="1876" spans="1:3" x14ac:dyDescent="0.25">
      <c r="A1876">
        <v>1870</v>
      </c>
      <c r="B1876" t="str">
        <f>"00444383"</f>
        <v>00444383</v>
      </c>
      <c r="C1876" t="s">
        <v>7</v>
      </c>
    </row>
    <row r="1877" spans="1:3" x14ac:dyDescent="0.25">
      <c r="A1877">
        <v>1871</v>
      </c>
      <c r="B1877" t="str">
        <f>"201410001699"</f>
        <v>201410001699</v>
      </c>
      <c r="C1877" t="s">
        <v>8</v>
      </c>
    </row>
    <row r="1878" spans="1:3" x14ac:dyDescent="0.25">
      <c r="A1878">
        <v>1872</v>
      </c>
      <c r="B1878" t="str">
        <f>"00817778"</f>
        <v>00817778</v>
      </c>
      <c r="C1878" t="s">
        <v>8</v>
      </c>
    </row>
    <row r="1879" spans="1:3" x14ac:dyDescent="0.25">
      <c r="A1879">
        <v>1873</v>
      </c>
      <c r="B1879" t="str">
        <f>"00662256"</f>
        <v>00662256</v>
      </c>
      <c r="C1879" t="s">
        <v>8</v>
      </c>
    </row>
    <row r="1880" spans="1:3" x14ac:dyDescent="0.25">
      <c r="A1880">
        <v>1874</v>
      </c>
      <c r="B1880" t="str">
        <f>"200801005945"</f>
        <v>200801005945</v>
      </c>
      <c r="C1880" t="s">
        <v>11</v>
      </c>
    </row>
    <row r="1881" spans="1:3" x14ac:dyDescent="0.25">
      <c r="A1881">
        <v>1875</v>
      </c>
      <c r="B1881" t="str">
        <f>"00317987"</f>
        <v>00317987</v>
      </c>
      <c r="C1881" t="s">
        <v>6</v>
      </c>
    </row>
    <row r="1882" spans="1:3" x14ac:dyDescent="0.25">
      <c r="A1882">
        <v>1876</v>
      </c>
      <c r="B1882" t="str">
        <f>"00443396"</f>
        <v>00443396</v>
      </c>
      <c r="C1882" t="s">
        <v>8</v>
      </c>
    </row>
    <row r="1883" spans="1:3" x14ac:dyDescent="0.25">
      <c r="A1883">
        <v>1877</v>
      </c>
      <c r="B1883" t="str">
        <f>"00816467"</f>
        <v>00816467</v>
      </c>
      <c r="C1883" t="s">
        <v>8</v>
      </c>
    </row>
    <row r="1884" spans="1:3" x14ac:dyDescent="0.25">
      <c r="A1884">
        <v>1878</v>
      </c>
      <c r="B1884" t="str">
        <f>"00321288"</f>
        <v>00321288</v>
      </c>
      <c r="C1884" t="s">
        <v>7</v>
      </c>
    </row>
    <row r="1885" spans="1:3" x14ac:dyDescent="0.25">
      <c r="A1885">
        <v>1879</v>
      </c>
      <c r="B1885" t="str">
        <f>"00816342"</f>
        <v>00816342</v>
      </c>
      <c r="C1885" t="s">
        <v>6</v>
      </c>
    </row>
    <row r="1886" spans="1:3" x14ac:dyDescent="0.25">
      <c r="A1886">
        <v>1880</v>
      </c>
      <c r="B1886" t="str">
        <f>"00686998"</f>
        <v>00686998</v>
      </c>
      <c r="C1886" t="s">
        <v>6</v>
      </c>
    </row>
    <row r="1887" spans="1:3" x14ac:dyDescent="0.25">
      <c r="A1887">
        <v>1881</v>
      </c>
      <c r="B1887" t="str">
        <f>"00817030"</f>
        <v>00817030</v>
      </c>
      <c r="C1887" t="s">
        <v>8</v>
      </c>
    </row>
    <row r="1888" spans="1:3" x14ac:dyDescent="0.25">
      <c r="A1888">
        <v>1882</v>
      </c>
      <c r="B1888" t="str">
        <f>"201412000355"</f>
        <v>201412000355</v>
      </c>
      <c r="C1888" t="s">
        <v>6</v>
      </c>
    </row>
    <row r="1889" spans="1:3" x14ac:dyDescent="0.25">
      <c r="A1889">
        <v>1883</v>
      </c>
      <c r="B1889" t="str">
        <f>"00447155"</f>
        <v>00447155</v>
      </c>
      <c r="C1889" t="s">
        <v>7</v>
      </c>
    </row>
    <row r="1890" spans="1:3" x14ac:dyDescent="0.25">
      <c r="A1890">
        <v>1884</v>
      </c>
      <c r="B1890" t="str">
        <f>"201412006082"</f>
        <v>201412006082</v>
      </c>
      <c r="C1890" t="s">
        <v>8</v>
      </c>
    </row>
    <row r="1891" spans="1:3" x14ac:dyDescent="0.25">
      <c r="A1891">
        <v>1885</v>
      </c>
      <c r="B1891" t="str">
        <f>"00722398"</f>
        <v>00722398</v>
      </c>
      <c r="C1891" t="s">
        <v>6</v>
      </c>
    </row>
    <row r="1892" spans="1:3" x14ac:dyDescent="0.25">
      <c r="A1892">
        <v>1886</v>
      </c>
      <c r="B1892" t="str">
        <f>"00776931"</f>
        <v>00776931</v>
      </c>
      <c r="C1892" t="s">
        <v>11</v>
      </c>
    </row>
    <row r="1893" spans="1:3" x14ac:dyDescent="0.25">
      <c r="A1893">
        <v>1887</v>
      </c>
      <c r="B1893" t="str">
        <f>"201507004810"</f>
        <v>201507004810</v>
      </c>
      <c r="C1893" t="s">
        <v>6</v>
      </c>
    </row>
    <row r="1894" spans="1:3" x14ac:dyDescent="0.25">
      <c r="A1894">
        <v>1888</v>
      </c>
      <c r="B1894" t="str">
        <f>"00798684"</f>
        <v>00798684</v>
      </c>
      <c r="C1894" t="s">
        <v>8</v>
      </c>
    </row>
    <row r="1895" spans="1:3" x14ac:dyDescent="0.25">
      <c r="A1895">
        <v>1889</v>
      </c>
      <c r="B1895" t="str">
        <f>"00813131"</f>
        <v>00813131</v>
      </c>
      <c r="C1895" t="s">
        <v>8</v>
      </c>
    </row>
    <row r="1896" spans="1:3" x14ac:dyDescent="0.25">
      <c r="A1896">
        <v>1890</v>
      </c>
      <c r="B1896" t="str">
        <f>"00441474"</f>
        <v>00441474</v>
      </c>
      <c r="C1896" t="s">
        <v>8</v>
      </c>
    </row>
    <row r="1897" spans="1:3" x14ac:dyDescent="0.25">
      <c r="A1897">
        <v>1891</v>
      </c>
      <c r="B1897" t="str">
        <f>"00212280"</f>
        <v>00212280</v>
      </c>
      <c r="C1897" t="s">
        <v>8</v>
      </c>
    </row>
    <row r="1898" spans="1:3" x14ac:dyDescent="0.25">
      <c r="A1898">
        <v>1892</v>
      </c>
      <c r="B1898" t="str">
        <f>"00811827"</f>
        <v>00811827</v>
      </c>
      <c r="C1898" t="s">
        <v>6</v>
      </c>
    </row>
    <row r="1899" spans="1:3" x14ac:dyDescent="0.25">
      <c r="A1899">
        <v>1893</v>
      </c>
      <c r="B1899" t="str">
        <f>"201502001744"</f>
        <v>201502001744</v>
      </c>
      <c r="C1899" t="str">
        <f>"011"</f>
        <v>011</v>
      </c>
    </row>
    <row r="1900" spans="1:3" x14ac:dyDescent="0.25">
      <c r="A1900">
        <v>1894</v>
      </c>
      <c r="B1900" t="str">
        <f>"00305414"</f>
        <v>00305414</v>
      </c>
      <c r="C1900" t="s">
        <v>9</v>
      </c>
    </row>
    <row r="1901" spans="1:3" x14ac:dyDescent="0.25">
      <c r="A1901">
        <v>1895</v>
      </c>
      <c r="B1901" t="str">
        <f>"00816644"</f>
        <v>00816644</v>
      </c>
      <c r="C1901" t="s">
        <v>8</v>
      </c>
    </row>
    <row r="1902" spans="1:3" x14ac:dyDescent="0.25">
      <c r="A1902">
        <v>1896</v>
      </c>
      <c r="B1902" t="str">
        <f>"00741279"</f>
        <v>00741279</v>
      </c>
      <c r="C1902" t="s">
        <v>8</v>
      </c>
    </row>
    <row r="1903" spans="1:3" x14ac:dyDescent="0.25">
      <c r="A1903">
        <v>1897</v>
      </c>
      <c r="B1903" t="str">
        <f>"00220412"</f>
        <v>00220412</v>
      </c>
      <c r="C1903" t="s">
        <v>7</v>
      </c>
    </row>
    <row r="1904" spans="1:3" x14ac:dyDescent="0.25">
      <c r="A1904">
        <v>1898</v>
      </c>
      <c r="B1904" t="str">
        <f>"00817057"</f>
        <v>00817057</v>
      </c>
      <c r="C1904" t="s">
        <v>7</v>
      </c>
    </row>
    <row r="1905" spans="1:3" x14ac:dyDescent="0.25">
      <c r="A1905">
        <v>1899</v>
      </c>
      <c r="B1905" t="str">
        <f>"00817048"</f>
        <v>00817048</v>
      </c>
      <c r="C1905" t="s">
        <v>8</v>
      </c>
    </row>
    <row r="1906" spans="1:3" x14ac:dyDescent="0.25">
      <c r="A1906">
        <v>1900</v>
      </c>
      <c r="B1906" t="str">
        <f>"00364168"</f>
        <v>00364168</v>
      </c>
      <c r="C1906" t="s">
        <v>7</v>
      </c>
    </row>
    <row r="1907" spans="1:3" x14ac:dyDescent="0.25">
      <c r="A1907">
        <v>1901</v>
      </c>
      <c r="B1907" t="str">
        <f>"200801004680"</f>
        <v>200801004680</v>
      </c>
      <c r="C1907" t="s">
        <v>6</v>
      </c>
    </row>
    <row r="1908" spans="1:3" x14ac:dyDescent="0.25">
      <c r="A1908">
        <v>1902</v>
      </c>
      <c r="B1908" t="str">
        <f>"00746338"</f>
        <v>00746338</v>
      </c>
      <c r="C1908" t="s">
        <v>8</v>
      </c>
    </row>
    <row r="1909" spans="1:3" x14ac:dyDescent="0.25">
      <c r="A1909">
        <v>1903</v>
      </c>
      <c r="B1909" t="str">
        <f>"00816420"</f>
        <v>00816420</v>
      </c>
      <c r="C1909" t="s">
        <v>7</v>
      </c>
    </row>
    <row r="1910" spans="1:3" x14ac:dyDescent="0.25">
      <c r="A1910">
        <v>1904</v>
      </c>
      <c r="B1910" t="str">
        <f>"00816861"</f>
        <v>00816861</v>
      </c>
      <c r="C1910" t="s">
        <v>8</v>
      </c>
    </row>
    <row r="1911" spans="1:3" x14ac:dyDescent="0.25">
      <c r="A1911">
        <v>1905</v>
      </c>
      <c r="B1911" t="str">
        <f>"00302097"</f>
        <v>00302097</v>
      </c>
      <c r="C1911" t="s">
        <v>7</v>
      </c>
    </row>
    <row r="1912" spans="1:3" x14ac:dyDescent="0.25">
      <c r="A1912">
        <v>1906</v>
      </c>
      <c r="B1912" t="str">
        <f>"00815176"</f>
        <v>00815176</v>
      </c>
      <c r="C1912" t="s">
        <v>7</v>
      </c>
    </row>
    <row r="1913" spans="1:3" x14ac:dyDescent="0.25">
      <c r="A1913">
        <v>1907</v>
      </c>
      <c r="B1913" t="str">
        <f>"00409018"</f>
        <v>00409018</v>
      </c>
      <c r="C1913" t="s">
        <v>8</v>
      </c>
    </row>
    <row r="1914" spans="1:3" x14ac:dyDescent="0.25">
      <c r="A1914">
        <v>1908</v>
      </c>
      <c r="B1914" t="str">
        <f>"00447040"</f>
        <v>00447040</v>
      </c>
      <c r="C1914" t="s">
        <v>7</v>
      </c>
    </row>
    <row r="1915" spans="1:3" x14ac:dyDescent="0.25">
      <c r="A1915">
        <v>1909</v>
      </c>
      <c r="B1915" t="str">
        <f>"00194378"</f>
        <v>00194378</v>
      </c>
      <c r="C1915" t="s">
        <v>10</v>
      </c>
    </row>
    <row r="1916" spans="1:3" x14ac:dyDescent="0.25">
      <c r="A1916">
        <v>1910</v>
      </c>
      <c r="B1916" t="str">
        <f>"00150576"</f>
        <v>00150576</v>
      </c>
      <c r="C1916" t="s">
        <v>7</v>
      </c>
    </row>
    <row r="1917" spans="1:3" x14ac:dyDescent="0.25">
      <c r="A1917">
        <v>1911</v>
      </c>
      <c r="B1917" t="str">
        <f>"00816006"</f>
        <v>00816006</v>
      </c>
      <c r="C1917" t="s">
        <v>7</v>
      </c>
    </row>
    <row r="1918" spans="1:3" x14ac:dyDescent="0.25">
      <c r="A1918">
        <v>1912</v>
      </c>
      <c r="B1918" t="str">
        <f>"00787620"</f>
        <v>00787620</v>
      </c>
      <c r="C1918" t="s">
        <v>7</v>
      </c>
    </row>
    <row r="1919" spans="1:3" x14ac:dyDescent="0.25">
      <c r="A1919">
        <v>1913</v>
      </c>
      <c r="B1919" t="str">
        <f>"00816643"</f>
        <v>00816643</v>
      </c>
      <c r="C1919" t="s">
        <v>8</v>
      </c>
    </row>
    <row r="1920" spans="1:3" x14ac:dyDescent="0.25">
      <c r="A1920">
        <v>1914</v>
      </c>
      <c r="B1920" t="str">
        <f>"00774896"</f>
        <v>00774896</v>
      </c>
      <c r="C1920" t="s">
        <v>8</v>
      </c>
    </row>
    <row r="1921" spans="1:3" x14ac:dyDescent="0.25">
      <c r="A1921">
        <v>1915</v>
      </c>
      <c r="B1921" t="str">
        <f>"00816709"</f>
        <v>00816709</v>
      </c>
      <c r="C1921" t="s">
        <v>7</v>
      </c>
    </row>
    <row r="1922" spans="1:3" x14ac:dyDescent="0.25">
      <c r="A1922">
        <v>1916</v>
      </c>
      <c r="B1922" t="str">
        <f>"200903000626"</f>
        <v>200903000626</v>
      </c>
      <c r="C1922" t="s">
        <v>9</v>
      </c>
    </row>
    <row r="1923" spans="1:3" x14ac:dyDescent="0.25">
      <c r="A1923">
        <v>1917</v>
      </c>
      <c r="B1923" t="str">
        <f>"00781995"</f>
        <v>00781995</v>
      </c>
      <c r="C1923" t="s">
        <v>7</v>
      </c>
    </row>
    <row r="1924" spans="1:3" x14ac:dyDescent="0.25">
      <c r="A1924">
        <v>1918</v>
      </c>
      <c r="B1924" t="str">
        <f>"00444530"</f>
        <v>00444530</v>
      </c>
      <c r="C1924" t="s">
        <v>7</v>
      </c>
    </row>
    <row r="1925" spans="1:3" x14ac:dyDescent="0.25">
      <c r="A1925">
        <v>1919</v>
      </c>
      <c r="B1925" t="str">
        <f>"201005000066"</f>
        <v>201005000066</v>
      </c>
      <c r="C1925" t="s">
        <v>7</v>
      </c>
    </row>
    <row r="1926" spans="1:3" x14ac:dyDescent="0.25">
      <c r="A1926">
        <v>1920</v>
      </c>
      <c r="B1926" t="str">
        <f>"00668282"</f>
        <v>00668282</v>
      </c>
      <c r="C1926" t="s">
        <v>8</v>
      </c>
    </row>
    <row r="1927" spans="1:3" x14ac:dyDescent="0.25">
      <c r="A1927">
        <v>1921</v>
      </c>
      <c r="B1927" t="str">
        <f>"00313861"</f>
        <v>00313861</v>
      </c>
      <c r="C1927" t="s">
        <v>6</v>
      </c>
    </row>
    <row r="1928" spans="1:3" x14ac:dyDescent="0.25">
      <c r="A1928">
        <v>1922</v>
      </c>
      <c r="B1928" t="str">
        <f>"00448854"</f>
        <v>00448854</v>
      </c>
      <c r="C1928" t="s">
        <v>7</v>
      </c>
    </row>
    <row r="1929" spans="1:3" x14ac:dyDescent="0.25">
      <c r="A1929">
        <v>1923</v>
      </c>
      <c r="B1929" t="str">
        <f>"00816656"</f>
        <v>00816656</v>
      </c>
      <c r="C1929" t="s">
        <v>7</v>
      </c>
    </row>
    <row r="1930" spans="1:3" x14ac:dyDescent="0.25">
      <c r="A1930">
        <v>1924</v>
      </c>
      <c r="B1930" t="str">
        <f>"00816280"</f>
        <v>00816280</v>
      </c>
      <c r="C1930" t="s">
        <v>8</v>
      </c>
    </row>
    <row r="1931" spans="1:3" x14ac:dyDescent="0.25">
      <c r="A1931">
        <v>1925</v>
      </c>
      <c r="B1931" t="str">
        <f>"00779952"</f>
        <v>00779952</v>
      </c>
      <c r="C1931" t="s">
        <v>10</v>
      </c>
    </row>
    <row r="1932" spans="1:3" x14ac:dyDescent="0.25">
      <c r="A1932">
        <v>1926</v>
      </c>
      <c r="B1932" t="str">
        <f>"00765684"</f>
        <v>00765684</v>
      </c>
      <c r="C1932" t="s">
        <v>11</v>
      </c>
    </row>
    <row r="1933" spans="1:3" x14ac:dyDescent="0.25">
      <c r="A1933">
        <v>1927</v>
      </c>
      <c r="B1933" t="str">
        <f>"00429997"</f>
        <v>00429997</v>
      </c>
      <c r="C1933" t="s">
        <v>7</v>
      </c>
    </row>
    <row r="1934" spans="1:3" x14ac:dyDescent="0.25">
      <c r="A1934">
        <v>1928</v>
      </c>
      <c r="B1934" t="str">
        <f>"00451120"</f>
        <v>00451120</v>
      </c>
      <c r="C1934" t="s">
        <v>10</v>
      </c>
    </row>
    <row r="1935" spans="1:3" x14ac:dyDescent="0.25">
      <c r="A1935">
        <v>1929</v>
      </c>
      <c r="B1935" t="str">
        <f>"00774382"</f>
        <v>00774382</v>
      </c>
      <c r="C1935" t="s">
        <v>6</v>
      </c>
    </row>
    <row r="1936" spans="1:3" x14ac:dyDescent="0.25">
      <c r="A1936">
        <v>1930</v>
      </c>
      <c r="B1936" t="str">
        <f>"00766368"</f>
        <v>00766368</v>
      </c>
      <c r="C1936" t="s">
        <v>7</v>
      </c>
    </row>
    <row r="1937" spans="1:3" x14ac:dyDescent="0.25">
      <c r="A1937">
        <v>1931</v>
      </c>
      <c r="B1937" t="str">
        <f>"00767989"</f>
        <v>00767989</v>
      </c>
      <c r="C1937" t="s">
        <v>7</v>
      </c>
    </row>
    <row r="1938" spans="1:3" x14ac:dyDescent="0.25">
      <c r="A1938">
        <v>1932</v>
      </c>
      <c r="B1938" t="str">
        <f>"00449869"</f>
        <v>00449869</v>
      </c>
      <c r="C1938" t="s">
        <v>7</v>
      </c>
    </row>
    <row r="1939" spans="1:3" x14ac:dyDescent="0.25">
      <c r="A1939">
        <v>1933</v>
      </c>
      <c r="B1939" t="str">
        <f>"00815522"</f>
        <v>00815522</v>
      </c>
      <c r="C1939" t="s">
        <v>7</v>
      </c>
    </row>
    <row r="1940" spans="1:3" x14ac:dyDescent="0.25">
      <c r="A1940">
        <v>1934</v>
      </c>
      <c r="B1940" t="str">
        <f>"00727120"</f>
        <v>00727120</v>
      </c>
      <c r="C1940" t="s">
        <v>6</v>
      </c>
    </row>
    <row r="1941" spans="1:3" x14ac:dyDescent="0.25">
      <c r="A1941">
        <v>1935</v>
      </c>
      <c r="B1941" t="str">
        <f>"00446949"</f>
        <v>00446949</v>
      </c>
      <c r="C1941" t="s">
        <v>7</v>
      </c>
    </row>
    <row r="1942" spans="1:3" x14ac:dyDescent="0.25">
      <c r="A1942">
        <v>1936</v>
      </c>
      <c r="B1942" t="str">
        <f>"00818543"</f>
        <v>00818543</v>
      </c>
      <c r="C1942" t="s">
        <v>11</v>
      </c>
    </row>
    <row r="1943" spans="1:3" x14ac:dyDescent="0.25">
      <c r="A1943">
        <v>1937</v>
      </c>
      <c r="B1943" t="str">
        <f>"00735484"</f>
        <v>00735484</v>
      </c>
      <c r="C1943" t="s">
        <v>7</v>
      </c>
    </row>
    <row r="1944" spans="1:3" x14ac:dyDescent="0.25">
      <c r="A1944">
        <v>1938</v>
      </c>
      <c r="B1944" t="str">
        <f>"00818931"</f>
        <v>00818931</v>
      </c>
      <c r="C1944" t="s">
        <v>8</v>
      </c>
    </row>
    <row r="1945" spans="1:3" x14ac:dyDescent="0.25">
      <c r="A1945">
        <v>1939</v>
      </c>
      <c r="B1945" t="str">
        <f>"00819048"</f>
        <v>00819048</v>
      </c>
      <c r="C1945" t="s">
        <v>6</v>
      </c>
    </row>
    <row r="1946" spans="1:3" x14ac:dyDescent="0.25">
      <c r="A1946">
        <v>1940</v>
      </c>
      <c r="B1946" t="str">
        <f>"00817586"</f>
        <v>00817586</v>
      </c>
      <c r="C1946" t="s">
        <v>8</v>
      </c>
    </row>
    <row r="1947" spans="1:3" x14ac:dyDescent="0.25">
      <c r="A1947">
        <v>1941</v>
      </c>
      <c r="B1947" t="str">
        <f>"00817848"</f>
        <v>00817848</v>
      </c>
      <c r="C1947" t="s">
        <v>7</v>
      </c>
    </row>
    <row r="1948" spans="1:3" x14ac:dyDescent="0.25">
      <c r="A1948">
        <v>1942</v>
      </c>
      <c r="B1948" t="str">
        <f>"00769786"</f>
        <v>00769786</v>
      </c>
      <c r="C1948" t="s">
        <v>7</v>
      </c>
    </row>
    <row r="1949" spans="1:3" x14ac:dyDescent="0.25">
      <c r="A1949">
        <v>1943</v>
      </c>
      <c r="B1949" t="str">
        <f>"00355455"</f>
        <v>00355455</v>
      </c>
      <c r="C1949" t="s">
        <v>7</v>
      </c>
    </row>
    <row r="1950" spans="1:3" x14ac:dyDescent="0.25">
      <c r="A1950">
        <v>1944</v>
      </c>
      <c r="B1950" t="str">
        <f>"00279328"</f>
        <v>00279328</v>
      </c>
      <c r="C1950" t="s">
        <v>7</v>
      </c>
    </row>
    <row r="1951" spans="1:3" x14ac:dyDescent="0.25">
      <c r="A1951">
        <v>1945</v>
      </c>
      <c r="B1951" t="str">
        <f>"00445650"</f>
        <v>00445650</v>
      </c>
      <c r="C1951" t="s">
        <v>7</v>
      </c>
    </row>
    <row r="1952" spans="1:3" x14ac:dyDescent="0.25">
      <c r="A1952">
        <v>1946</v>
      </c>
      <c r="B1952" t="str">
        <f>"00818305"</f>
        <v>00818305</v>
      </c>
      <c r="C1952" t="s">
        <v>7</v>
      </c>
    </row>
    <row r="1953" spans="1:3" x14ac:dyDescent="0.25">
      <c r="A1953">
        <v>1947</v>
      </c>
      <c r="B1953" t="str">
        <f>"00748411"</f>
        <v>00748411</v>
      </c>
      <c r="C1953" t="s">
        <v>11</v>
      </c>
    </row>
    <row r="1954" spans="1:3" x14ac:dyDescent="0.25">
      <c r="A1954">
        <v>1948</v>
      </c>
      <c r="B1954" t="str">
        <f>"00145388"</f>
        <v>00145388</v>
      </c>
      <c r="C1954" t="s">
        <v>6</v>
      </c>
    </row>
    <row r="1955" spans="1:3" x14ac:dyDescent="0.25">
      <c r="A1955">
        <v>1949</v>
      </c>
      <c r="B1955" t="str">
        <f>"00446071"</f>
        <v>00446071</v>
      </c>
      <c r="C1955" t="s">
        <v>7</v>
      </c>
    </row>
    <row r="1956" spans="1:3" x14ac:dyDescent="0.25">
      <c r="A1956">
        <v>1950</v>
      </c>
      <c r="B1956" t="str">
        <f>"201511017765"</f>
        <v>201511017765</v>
      </c>
      <c r="C1956" t="s">
        <v>7</v>
      </c>
    </row>
    <row r="1957" spans="1:3" x14ac:dyDescent="0.25">
      <c r="A1957">
        <v>1951</v>
      </c>
      <c r="B1957" t="str">
        <f>"00781411"</f>
        <v>00781411</v>
      </c>
      <c r="C1957" t="s">
        <v>7</v>
      </c>
    </row>
    <row r="1958" spans="1:3" x14ac:dyDescent="0.25">
      <c r="A1958">
        <v>1952</v>
      </c>
      <c r="B1958" t="str">
        <f>"00819044"</f>
        <v>00819044</v>
      </c>
      <c r="C1958" t="s">
        <v>7</v>
      </c>
    </row>
    <row r="1959" spans="1:3" x14ac:dyDescent="0.25">
      <c r="A1959">
        <v>1953</v>
      </c>
      <c r="B1959" t="str">
        <f>"00449382"</f>
        <v>00449382</v>
      </c>
      <c r="C1959" t="s">
        <v>7</v>
      </c>
    </row>
    <row r="1960" spans="1:3" x14ac:dyDescent="0.25">
      <c r="A1960">
        <v>1954</v>
      </c>
      <c r="B1960" t="str">
        <f>"00380322"</f>
        <v>00380322</v>
      </c>
      <c r="C1960" t="s">
        <v>7</v>
      </c>
    </row>
    <row r="1961" spans="1:3" x14ac:dyDescent="0.25">
      <c r="A1961">
        <v>1955</v>
      </c>
      <c r="B1961" t="str">
        <f>"00443826"</f>
        <v>00443826</v>
      </c>
      <c r="C1961" t="s">
        <v>7</v>
      </c>
    </row>
    <row r="1962" spans="1:3" x14ac:dyDescent="0.25">
      <c r="A1962">
        <v>1956</v>
      </c>
      <c r="B1962" t="str">
        <f>"00816094"</f>
        <v>00816094</v>
      </c>
      <c r="C1962" t="s">
        <v>8</v>
      </c>
    </row>
    <row r="1963" spans="1:3" x14ac:dyDescent="0.25">
      <c r="A1963">
        <v>1957</v>
      </c>
      <c r="B1963" t="str">
        <f>"00816907"</f>
        <v>00816907</v>
      </c>
      <c r="C1963" t="s">
        <v>7</v>
      </c>
    </row>
    <row r="1964" spans="1:3" x14ac:dyDescent="0.25">
      <c r="A1964">
        <v>1958</v>
      </c>
      <c r="B1964" t="str">
        <f>"00550781"</f>
        <v>00550781</v>
      </c>
      <c r="C1964" t="s">
        <v>7</v>
      </c>
    </row>
    <row r="1965" spans="1:3" x14ac:dyDescent="0.25">
      <c r="A1965">
        <v>1959</v>
      </c>
      <c r="B1965" t="str">
        <f>"00816345"</f>
        <v>00816345</v>
      </c>
      <c r="C1965" t="s">
        <v>8</v>
      </c>
    </row>
    <row r="1966" spans="1:3" x14ac:dyDescent="0.25">
      <c r="A1966">
        <v>1960</v>
      </c>
      <c r="B1966" t="str">
        <f>"00818113"</f>
        <v>00818113</v>
      </c>
      <c r="C1966" t="s">
        <v>6</v>
      </c>
    </row>
    <row r="1967" spans="1:3" x14ac:dyDescent="0.25">
      <c r="A1967">
        <v>1961</v>
      </c>
      <c r="B1967" t="str">
        <f>"00304215"</f>
        <v>00304215</v>
      </c>
      <c r="C1967" t="s">
        <v>7</v>
      </c>
    </row>
    <row r="1968" spans="1:3" x14ac:dyDescent="0.25">
      <c r="A1968">
        <v>1962</v>
      </c>
      <c r="B1968" t="str">
        <f>"00816718"</f>
        <v>00816718</v>
      </c>
      <c r="C1968" t="s">
        <v>7</v>
      </c>
    </row>
    <row r="1969" spans="1:3" x14ac:dyDescent="0.25">
      <c r="A1969">
        <v>1963</v>
      </c>
      <c r="B1969" t="str">
        <f>"201507001335"</f>
        <v>201507001335</v>
      </c>
      <c r="C1969" t="s">
        <v>7</v>
      </c>
    </row>
    <row r="1970" spans="1:3" x14ac:dyDescent="0.25">
      <c r="A1970">
        <v>1964</v>
      </c>
      <c r="B1970" t="str">
        <f>"00778285"</f>
        <v>00778285</v>
      </c>
      <c r="C1970" t="s">
        <v>7</v>
      </c>
    </row>
    <row r="1971" spans="1:3" x14ac:dyDescent="0.25">
      <c r="A1971">
        <v>1965</v>
      </c>
      <c r="B1971" t="str">
        <f>"00443128"</f>
        <v>00443128</v>
      </c>
      <c r="C1971" t="s">
        <v>7</v>
      </c>
    </row>
    <row r="1972" spans="1:3" x14ac:dyDescent="0.25">
      <c r="A1972">
        <v>1966</v>
      </c>
      <c r="B1972" t="str">
        <f>"00701759"</f>
        <v>00701759</v>
      </c>
      <c r="C1972" t="s">
        <v>8</v>
      </c>
    </row>
    <row r="1973" spans="1:3" x14ac:dyDescent="0.25">
      <c r="A1973">
        <v>1967</v>
      </c>
      <c r="B1973" t="str">
        <f>"00818255"</f>
        <v>00818255</v>
      </c>
      <c r="C1973" t="s">
        <v>6</v>
      </c>
    </row>
    <row r="1974" spans="1:3" x14ac:dyDescent="0.25">
      <c r="A1974">
        <v>1968</v>
      </c>
      <c r="B1974" t="str">
        <f>"00768189"</f>
        <v>00768189</v>
      </c>
      <c r="C1974" t="s">
        <v>7</v>
      </c>
    </row>
    <row r="1975" spans="1:3" x14ac:dyDescent="0.25">
      <c r="A1975">
        <v>1969</v>
      </c>
      <c r="B1975" t="str">
        <f>"00818809"</f>
        <v>00818809</v>
      </c>
      <c r="C1975" t="s">
        <v>7</v>
      </c>
    </row>
    <row r="1976" spans="1:3" x14ac:dyDescent="0.25">
      <c r="A1976">
        <v>1970</v>
      </c>
      <c r="B1976" t="str">
        <f>"00819112"</f>
        <v>00819112</v>
      </c>
      <c r="C1976" t="s">
        <v>6</v>
      </c>
    </row>
    <row r="1977" spans="1:3" x14ac:dyDescent="0.25">
      <c r="A1977">
        <v>1971</v>
      </c>
      <c r="B1977" t="str">
        <f>"00352735"</f>
        <v>00352735</v>
      </c>
      <c r="C1977" t="s">
        <v>8</v>
      </c>
    </row>
    <row r="1978" spans="1:3" x14ac:dyDescent="0.25">
      <c r="A1978">
        <v>1972</v>
      </c>
      <c r="B1978" t="str">
        <f>"00816686"</f>
        <v>00816686</v>
      </c>
      <c r="C1978" t="s">
        <v>7</v>
      </c>
    </row>
    <row r="1979" spans="1:3" x14ac:dyDescent="0.25">
      <c r="A1979">
        <v>1973</v>
      </c>
      <c r="B1979" t="str">
        <f>"00386617"</f>
        <v>00386617</v>
      </c>
      <c r="C1979" t="s">
        <v>11</v>
      </c>
    </row>
    <row r="1980" spans="1:3" x14ac:dyDescent="0.25">
      <c r="A1980">
        <v>1974</v>
      </c>
      <c r="B1980" t="str">
        <f>"201511029958"</f>
        <v>201511029958</v>
      </c>
      <c r="C1980" t="s">
        <v>7</v>
      </c>
    </row>
    <row r="1981" spans="1:3" x14ac:dyDescent="0.25">
      <c r="A1981">
        <v>1975</v>
      </c>
      <c r="B1981" t="str">
        <f>"00815270"</f>
        <v>00815270</v>
      </c>
      <c r="C1981" t="s">
        <v>8</v>
      </c>
    </row>
    <row r="1982" spans="1:3" x14ac:dyDescent="0.25">
      <c r="A1982">
        <v>1976</v>
      </c>
      <c r="B1982" t="str">
        <f>"201409002205"</f>
        <v>201409002205</v>
      </c>
      <c r="C1982" t="s">
        <v>6</v>
      </c>
    </row>
    <row r="1983" spans="1:3" x14ac:dyDescent="0.25">
      <c r="A1983">
        <v>1977</v>
      </c>
      <c r="B1983" t="str">
        <f>"00142238"</f>
        <v>00142238</v>
      </c>
      <c r="C1983" t="s">
        <v>8</v>
      </c>
    </row>
    <row r="1984" spans="1:3" x14ac:dyDescent="0.25">
      <c r="A1984">
        <v>1978</v>
      </c>
      <c r="B1984" t="str">
        <f>"00818339"</f>
        <v>00818339</v>
      </c>
      <c r="C1984" t="s">
        <v>7</v>
      </c>
    </row>
    <row r="1985" spans="1:3" x14ac:dyDescent="0.25">
      <c r="A1985">
        <v>1979</v>
      </c>
      <c r="B1985" t="str">
        <f>"00657155"</f>
        <v>00657155</v>
      </c>
      <c r="C1985" t="s">
        <v>11</v>
      </c>
    </row>
    <row r="1986" spans="1:3" x14ac:dyDescent="0.25">
      <c r="A1986">
        <v>1980</v>
      </c>
      <c r="B1986" t="str">
        <f>"00659007"</f>
        <v>00659007</v>
      </c>
      <c r="C1986" t="s">
        <v>7</v>
      </c>
    </row>
    <row r="1987" spans="1:3" x14ac:dyDescent="0.25">
      <c r="A1987">
        <v>1981</v>
      </c>
      <c r="B1987" t="str">
        <f>"00216230"</f>
        <v>00216230</v>
      </c>
      <c r="C1987" t="s">
        <v>14</v>
      </c>
    </row>
    <row r="1988" spans="1:3" x14ac:dyDescent="0.25">
      <c r="A1988">
        <v>1982</v>
      </c>
      <c r="B1988" t="str">
        <f>"00663881"</f>
        <v>00663881</v>
      </c>
      <c r="C1988" t="s">
        <v>8</v>
      </c>
    </row>
    <row r="1989" spans="1:3" x14ac:dyDescent="0.25">
      <c r="A1989">
        <v>1983</v>
      </c>
      <c r="B1989" t="str">
        <f>"00818678"</f>
        <v>00818678</v>
      </c>
      <c r="C1989" t="s">
        <v>7</v>
      </c>
    </row>
    <row r="1990" spans="1:3" x14ac:dyDescent="0.25">
      <c r="A1990">
        <v>1984</v>
      </c>
      <c r="B1990" t="str">
        <f>"00149924"</f>
        <v>00149924</v>
      </c>
      <c r="C1990" t="s">
        <v>8</v>
      </c>
    </row>
    <row r="1991" spans="1:3" x14ac:dyDescent="0.25">
      <c r="A1991">
        <v>1985</v>
      </c>
      <c r="B1991" t="str">
        <f>"201412007016"</f>
        <v>201412007016</v>
      </c>
      <c r="C1991" t="s">
        <v>6</v>
      </c>
    </row>
    <row r="1992" spans="1:3" x14ac:dyDescent="0.25">
      <c r="A1992">
        <v>1986</v>
      </c>
      <c r="B1992" t="str">
        <f>"00540321"</f>
        <v>00540321</v>
      </c>
      <c r="C1992" t="s">
        <v>8</v>
      </c>
    </row>
    <row r="1993" spans="1:3" x14ac:dyDescent="0.25">
      <c r="A1993">
        <v>1987</v>
      </c>
      <c r="B1993" t="str">
        <f>"00788104"</f>
        <v>00788104</v>
      </c>
      <c r="C1993" t="str">
        <f>"011"</f>
        <v>011</v>
      </c>
    </row>
    <row r="1994" spans="1:3" x14ac:dyDescent="0.25">
      <c r="A1994">
        <v>1988</v>
      </c>
      <c r="B1994" t="str">
        <f>"201511007948"</f>
        <v>201511007948</v>
      </c>
      <c r="C1994" t="s">
        <v>8</v>
      </c>
    </row>
    <row r="1995" spans="1:3" x14ac:dyDescent="0.25">
      <c r="A1995">
        <v>1989</v>
      </c>
      <c r="B1995" t="str">
        <f>"00410588"</f>
        <v>00410588</v>
      </c>
      <c r="C1995" t="s">
        <v>10</v>
      </c>
    </row>
    <row r="1996" spans="1:3" x14ac:dyDescent="0.25">
      <c r="A1996">
        <v>1990</v>
      </c>
      <c r="B1996" t="str">
        <f>"00287958"</f>
        <v>00287958</v>
      </c>
      <c r="C1996" t="s">
        <v>8</v>
      </c>
    </row>
    <row r="1997" spans="1:3" x14ac:dyDescent="0.25">
      <c r="A1997">
        <v>1991</v>
      </c>
      <c r="B1997" t="str">
        <f>"00580276"</f>
        <v>00580276</v>
      </c>
      <c r="C1997" t="s">
        <v>7</v>
      </c>
    </row>
    <row r="1998" spans="1:3" x14ac:dyDescent="0.25">
      <c r="A1998">
        <v>1992</v>
      </c>
      <c r="B1998" t="str">
        <f>"00819290"</f>
        <v>00819290</v>
      </c>
      <c r="C1998" t="s">
        <v>8</v>
      </c>
    </row>
    <row r="1999" spans="1:3" x14ac:dyDescent="0.25">
      <c r="A1999">
        <v>1993</v>
      </c>
      <c r="B1999" t="str">
        <f>"00437562"</f>
        <v>00437562</v>
      </c>
      <c r="C1999" t="s">
        <v>7</v>
      </c>
    </row>
    <row r="2000" spans="1:3" x14ac:dyDescent="0.25">
      <c r="A2000">
        <v>1994</v>
      </c>
      <c r="B2000" t="str">
        <f>"00818235"</f>
        <v>00818235</v>
      </c>
      <c r="C2000" t="s">
        <v>7</v>
      </c>
    </row>
    <row r="2001" spans="1:3" x14ac:dyDescent="0.25">
      <c r="A2001">
        <v>1995</v>
      </c>
      <c r="B2001" t="str">
        <f>"00138293"</f>
        <v>00138293</v>
      </c>
      <c r="C2001" t="s">
        <v>8</v>
      </c>
    </row>
    <row r="2002" spans="1:3" x14ac:dyDescent="0.25">
      <c r="A2002">
        <v>1996</v>
      </c>
      <c r="B2002" t="str">
        <f>"00817091"</f>
        <v>00817091</v>
      </c>
      <c r="C2002" t="s">
        <v>7</v>
      </c>
    </row>
    <row r="2003" spans="1:3" x14ac:dyDescent="0.25">
      <c r="A2003">
        <v>1997</v>
      </c>
      <c r="B2003" t="str">
        <f>"00725545"</f>
        <v>00725545</v>
      </c>
      <c r="C2003" t="s">
        <v>7</v>
      </c>
    </row>
    <row r="2004" spans="1:3" x14ac:dyDescent="0.25">
      <c r="A2004">
        <v>1998</v>
      </c>
      <c r="B2004" t="str">
        <f>"201504003519"</f>
        <v>201504003519</v>
      </c>
      <c r="C2004" t="s">
        <v>6</v>
      </c>
    </row>
    <row r="2005" spans="1:3" x14ac:dyDescent="0.25">
      <c r="A2005">
        <v>1999</v>
      </c>
      <c r="B2005" t="str">
        <f>"00818383"</f>
        <v>00818383</v>
      </c>
      <c r="C2005" t="s">
        <v>7</v>
      </c>
    </row>
    <row r="2006" spans="1:3" x14ac:dyDescent="0.25">
      <c r="A2006">
        <v>2000</v>
      </c>
      <c r="B2006" t="str">
        <f>"00450632"</f>
        <v>00450632</v>
      </c>
      <c r="C2006" t="s">
        <v>7</v>
      </c>
    </row>
    <row r="2007" spans="1:3" x14ac:dyDescent="0.25">
      <c r="A2007">
        <v>2001</v>
      </c>
      <c r="B2007" t="str">
        <f>"00467275"</f>
        <v>00467275</v>
      </c>
      <c r="C2007" t="s">
        <v>7</v>
      </c>
    </row>
    <row r="2008" spans="1:3" x14ac:dyDescent="0.25">
      <c r="A2008">
        <v>2002</v>
      </c>
      <c r="B2008" t="str">
        <f>"00555919"</f>
        <v>00555919</v>
      </c>
      <c r="C2008" t="s">
        <v>11</v>
      </c>
    </row>
    <row r="2009" spans="1:3" x14ac:dyDescent="0.25">
      <c r="A2009">
        <v>2003</v>
      </c>
      <c r="B2009" t="str">
        <f>"00047819"</f>
        <v>00047819</v>
      </c>
      <c r="C2009" t="s">
        <v>7</v>
      </c>
    </row>
    <row r="2010" spans="1:3" x14ac:dyDescent="0.25">
      <c r="A2010">
        <v>2004</v>
      </c>
      <c r="B2010" t="str">
        <f>"201406002375"</f>
        <v>201406002375</v>
      </c>
      <c r="C2010" t="s">
        <v>8</v>
      </c>
    </row>
    <row r="2011" spans="1:3" x14ac:dyDescent="0.25">
      <c r="A2011">
        <v>2005</v>
      </c>
      <c r="B2011" t="str">
        <f>"00816822"</f>
        <v>00816822</v>
      </c>
      <c r="C2011" t="s">
        <v>7</v>
      </c>
    </row>
    <row r="2012" spans="1:3" x14ac:dyDescent="0.25">
      <c r="A2012">
        <v>2006</v>
      </c>
      <c r="B2012" t="str">
        <f>"00818451"</f>
        <v>00818451</v>
      </c>
      <c r="C2012" t="s">
        <v>7</v>
      </c>
    </row>
    <row r="2013" spans="1:3" x14ac:dyDescent="0.25">
      <c r="A2013">
        <v>2007</v>
      </c>
      <c r="B2013" t="str">
        <f>"201410006289"</f>
        <v>201410006289</v>
      </c>
      <c r="C2013" t="s">
        <v>7</v>
      </c>
    </row>
    <row r="2014" spans="1:3" x14ac:dyDescent="0.25">
      <c r="A2014">
        <v>2008</v>
      </c>
      <c r="B2014" t="str">
        <f>"00816966"</f>
        <v>00816966</v>
      </c>
      <c r="C2014" t="s">
        <v>8</v>
      </c>
    </row>
    <row r="2015" spans="1:3" x14ac:dyDescent="0.25">
      <c r="A2015">
        <v>2009</v>
      </c>
      <c r="B2015" t="str">
        <f>"00444711"</f>
        <v>00444711</v>
      </c>
      <c r="C2015" t="s">
        <v>8</v>
      </c>
    </row>
    <row r="2016" spans="1:3" x14ac:dyDescent="0.25">
      <c r="A2016">
        <v>2010</v>
      </c>
      <c r="B2016" t="str">
        <f>"00816329"</f>
        <v>00816329</v>
      </c>
      <c r="C2016" t="s">
        <v>7</v>
      </c>
    </row>
    <row r="2017" spans="1:3" x14ac:dyDescent="0.25">
      <c r="A2017">
        <v>2011</v>
      </c>
      <c r="B2017" t="str">
        <f>"00817719"</f>
        <v>00817719</v>
      </c>
      <c r="C2017" t="s">
        <v>7</v>
      </c>
    </row>
    <row r="2018" spans="1:3" x14ac:dyDescent="0.25">
      <c r="A2018">
        <v>2012</v>
      </c>
      <c r="B2018" t="str">
        <f>"00818619"</f>
        <v>00818619</v>
      </c>
      <c r="C2018" t="s">
        <v>7</v>
      </c>
    </row>
    <row r="2019" spans="1:3" x14ac:dyDescent="0.25">
      <c r="A2019">
        <v>2013</v>
      </c>
      <c r="B2019" t="str">
        <f>"00815555"</f>
        <v>00815555</v>
      </c>
      <c r="C2019" t="s">
        <v>8</v>
      </c>
    </row>
    <row r="2020" spans="1:3" x14ac:dyDescent="0.25">
      <c r="A2020">
        <v>2014</v>
      </c>
      <c r="B2020" t="str">
        <f>"00818214"</f>
        <v>00818214</v>
      </c>
      <c r="C2020" t="s">
        <v>6</v>
      </c>
    </row>
    <row r="2021" spans="1:3" x14ac:dyDescent="0.25">
      <c r="A2021">
        <v>2015</v>
      </c>
      <c r="B2021" t="str">
        <f>"00816348"</f>
        <v>00816348</v>
      </c>
      <c r="C2021" t="s">
        <v>7</v>
      </c>
    </row>
    <row r="2022" spans="1:3" x14ac:dyDescent="0.25">
      <c r="A2022">
        <v>2016</v>
      </c>
      <c r="B2022" t="str">
        <f>"00152850"</f>
        <v>00152850</v>
      </c>
      <c r="C2022" t="s">
        <v>7</v>
      </c>
    </row>
    <row r="2023" spans="1:3" x14ac:dyDescent="0.25">
      <c r="A2023">
        <v>2017</v>
      </c>
      <c r="B2023" t="str">
        <f>"00795229"</f>
        <v>00795229</v>
      </c>
      <c r="C2023" t="s">
        <v>7</v>
      </c>
    </row>
    <row r="2024" spans="1:3" x14ac:dyDescent="0.25">
      <c r="A2024">
        <v>2018</v>
      </c>
      <c r="B2024" t="str">
        <f>"00819160"</f>
        <v>00819160</v>
      </c>
      <c r="C2024" t="s">
        <v>7</v>
      </c>
    </row>
    <row r="2025" spans="1:3" x14ac:dyDescent="0.25">
      <c r="A2025">
        <v>2019</v>
      </c>
      <c r="B2025" t="str">
        <f>"00816636"</f>
        <v>00816636</v>
      </c>
      <c r="C2025" t="s">
        <v>7</v>
      </c>
    </row>
    <row r="2026" spans="1:3" x14ac:dyDescent="0.25">
      <c r="A2026">
        <v>2020</v>
      </c>
      <c r="B2026" t="str">
        <f>"00819064"</f>
        <v>00819064</v>
      </c>
      <c r="C2026" t="s">
        <v>11</v>
      </c>
    </row>
    <row r="2027" spans="1:3" x14ac:dyDescent="0.25">
      <c r="A2027">
        <v>2021</v>
      </c>
      <c r="B2027" t="str">
        <f>"00819091"</f>
        <v>00819091</v>
      </c>
      <c r="C2027" t="s">
        <v>6</v>
      </c>
    </row>
    <row r="2028" spans="1:3" x14ac:dyDescent="0.25">
      <c r="A2028">
        <v>2022</v>
      </c>
      <c r="B2028" t="str">
        <f>"00448665"</f>
        <v>00448665</v>
      </c>
      <c r="C2028" t="s">
        <v>8</v>
      </c>
    </row>
    <row r="2029" spans="1:3" x14ac:dyDescent="0.25">
      <c r="A2029">
        <v>2023</v>
      </c>
      <c r="B2029" t="str">
        <f>"00801761"</f>
        <v>00801761</v>
      </c>
      <c r="C2029" t="s">
        <v>7</v>
      </c>
    </row>
    <row r="2030" spans="1:3" x14ac:dyDescent="0.25">
      <c r="A2030">
        <v>2024</v>
      </c>
      <c r="B2030" t="str">
        <f>"00443576"</f>
        <v>00443576</v>
      </c>
      <c r="C2030" t="s">
        <v>8</v>
      </c>
    </row>
    <row r="2031" spans="1:3" x14ac:dyDescent="0.25">
      <c r="A2031">
        <v>2025</v>
      </c>
      <c r="B2031" t="str">
        <f>"201406000100"</f>
        <v>201406000100</v>
      </c>
      <c r="C2031" t="s">
        <v>6</v>
      </c>
    </row>
    <row r="2032" spans="1:3" x14ac:dyDescent="0.25">
      <c r="A2032">
        <v>2026</v>
      </c>
      <c r="B2032" t="str">
        <f>"00775805"</f>
        <v>00775805</v>
      </c>
      <c r="C2032" t="s">
        <v>8</v>
      </c>
    </row>
    <row r="2033" spans="1:3" x14ac:dyDescent="0.25">
      <c r="A2033">
        <v>2027</v>
      </c>
      <c r="B2033" t="str">
        <f>"00221892"</f>
        <v>00221892</v>
      </c>
      <c r="C2033" t="s">
        <v>7</v>
      </c>
    </row>
    <row r="2034" spans="1:3" x14ac:dyDescent="0.25">
      <c r="A2034">
        <v>2028</v>
      </c>
      <c r="B2034" t="str">
        <f>"00819053"</f>
        <v>00819053</v>
      </c>
      <c r="C2034" t="s">
        <v>7</v>
      </c>
    </row>
    <row r="2035" spans="1:3" x14ac:dyDescent="0.25">
      <c r="A2035">
        <v>2029</v>
      </c>
      <c r="B2035" t="str">
        <f>"00815848"</f>
        <v>00815848</v>
      </c>
      <c r="C2035" t="s">
        <v>7</v>
      </c>
    </row>
    <row r="2036" spans="1:3" x14ac:dyDescent="0.25">
      <c r="A2036">
        <v>2030</v>
      </c>
      <c r="B2036" t="str">
        <f>"00439024"</f>
        <v>00439024</v>
      </c>
      <c r="C2036" t="s">
        <v>7</v>
      </c>
    </row>
    <row r="2037" spans="1:3" x14ac:dyDescent="0.25">
      <c r="A2037">
        <v>2031</v>
      </c>
      <c r="B2037" t="str">
        <f>"00818257"</f>
        <v>00818257</v>
      </c>
      <c r="C2037" t="s">
        <v>8</v>
      </c>
    </row>
    <row r="2038" spans="1:3" x14ac:dyDescent="0.25">
      <c r="A2038">
        <v>2032</v>
      </c>
      <c r="B2038" t="str">
        <f>"00750257"</f>
        <v>00750257</v>
      </c>
      <c r="C2038" t="s">
        <v>8</v>
      </c>
    </row>
    <row r="2039" spans="1:3" x14ac:dyDescent="0.25">
      <c r="A2039">
        <v>2033</v>
      </c>
      <c r="B2039" t="str">
        <f>"00793906"</f>
        <v>00793906</v>
      </c>
      <c r="C2039" t="str">
        <f>"011"</f>
        <v>011</v>
      </c>
    </row>
    <row r="2040" spans="1:3" x14ac:dyDescent="0.25">
      <c r="A2040">
        <v>2034</v>
      </c>
      <c r="B2040" t="str">
        <f>"201410001510"</f>
        <v>201410001510</v>
      </c>
      <c r="C2040" t="s">
        <v>6</v>
      </c>
    </row>
    <row r="2041" spans="1:3" x14ac:dyDescent="0.25">
      <c r="A2041">
        <v>2035</v>
      </c>
      <c r="B2041" t="str">
        <f>"00767100"</f>
        <v>00767100</v>
      </c>
      <c r="C2041" t="s">
        <v>6</v>
      </c>
    </row>
    <row r="2042" spans="1:3" x14ac:dyDescent="0.25">
      <c r="A2042">
        <v>2036</v>
      </c>
      <c r="B2042" t="str">
        <f>"00817313"</f>
        <v>00817313</v>
      </c>
      <c r="C2042" t="s">
        <v>7</v>
      </c>
    </row>
    <row r="2043" spans="1:3" x14ac:dyDescent="0.25">
      <c r="A2043">
        <v>2037</v>
      </c>
      <c r="B2043" t="str">
        <f>"00250046"</f>
        <v>00250046</v>
      </c>
      <c r="C2043" t="s">
        <v>6</v>
      </c>
    </row>
    <row r="2044" spans="1:3" x14ac:dyDescent="0.25">
      <c r="A2044">
        <v>2038</v>
      </c>
      <c r="B2044" t="str">
        <f>"00816385"</f>
        <v>00816385</v>
      </c>
      <c r="C2044" t="s">
        <v>8</v>
      </c>
    </row>
    <row r="2045" spans="1:3" x14ac:dyDescent="0.25">
      <c r="A2045">
        <v>2039</v>
      </c>
      <c r="B2045" t="str">
        <f>"00817479"</f>
        <v>00817479</v>
      </c>
      <c r="C2045" t="s">
        <v>7</v>
      </c>
    </row>
    <row r="2046" spans="1:3" x14ac:dyDescent="0.25">
      <c r="A2046">
        <v>2040</v>
      </c>
      <c r="B2046" t="str">
        <f>"00443232"</f>
        <v>00443232</v>
      </c>
      <c r="C2046" t="s">
        <v>7</v>
      </c>
    </row>
    <row r="2047" spans="1:3" x14ac:dyDescent="0.25">
      <c r="A2047">
        <v>2041</v>
      </c>
      <c r="B2047" t="str">
        <f>"00777485"</f>
        <v>00777485</v>
      </c>
      <c r="C2047" t="s">
        <v>7</v>
      </c>
    </row>
    <row r="2048" spans="1:3" x14ac:dyDescent="0.25">
      <c r="A2048">
        <v>2042</v>
      </c>
      <c r="B2048" t="str">
        <f>"00104538"</f>
        <v>00104538</v>
      </c>
      <c r="C2048" t="s">
        <v>8</v>
      </c>
    </row>
    <row r="2049" spans="1:3" x14ac:dyDescent="0.25">
      <c r="A2049">
        <v>2043</v>
      </c>
      <c r="B2049" t="str">
        <f>"201406011530"</f>
        <v>201406011530</v>
      </c>
      <c r="C2049" t="s">
        <v>8</v>
      </c>
    </row>
    <row r="2050" spans="1:3" x14ac:dyDescent="0.25">
      <c r="A2050">
        <v>2044</v>
      </c>
      <c r="B2050" t="str">
        <f>"00019076"</f>
        <v>00019076</v>
      </c>
      <c r="C2050" t="s">
        <v>7</v>
      </c>
    </row>
    <row r="2051" spans="1:3" x14ac:dyDescent="0.25">
      <c r="A2051">
        <v>2045</v>
      </c>
      <c r="B2051" t="str">
        <f>"00301489"</f>
        <v>00301489</v>
      </c>
      <c r="C2051" t="s">
        <v>6</v>
      </c>
    </row>
    <row r="2052" spans="1:3" x14ac:dyDescent="0.25">
      <c r="A2052">
        <v>2046</v>
      </c>
      <c r="B2052" t="str">
        <f>"00818029"</f>
        <v>00818029</v>
      </c>
      <c r="C2052" t="s">
        <v>7</v>
      </c>
    </row>
    <row r="2053" spans="1:3" x14ac:dyDescent="0.25">
      <c r="A2053">
        <v>2047</v>
      </c>
      <c r="B2053" t="str">
        <f>"00257826"</f>
        <v>00257826</v>
      </c>
      <c r="C2053" t="s">
        <v>7</v>
      </c>
    </row>
    <row r="2054" spans="1:3" x14ac:dyDescent="0.25">
      <c r="A2054">
        <v>2048</v>
      </c>
      <c r="B2054" t="str">
        <f>"00785241"</f>
        <v>00785241</v>
      </c>
      <c r="C2054" t="s">
        <v>8</v>
      </c>
    </row>
    <row r="2055" spans="1:3" x14ac:dyDescent="0.25">
      <c r="A2055">
        <v>2049</v>
      </c>
      <c r="B2055" t="str">
        <f>"00817253"</f>
        <v>00817253</v>
      </c>
      <c r="C2055" t="s">
        <v>7</v>
      </c>
    </row>
    <row r="2056" spans="1:3" x14ac:dyDescent="0.25">
      <c r="A2056">
        <v>2050</v>
      </c>
      <c r="B2056" t="str">
        <f>"00155042"</f>
        <v>00155042</v>
      </c>
      <c r="C2056" t="s">
        <v>7</v>
      </c>
    </row>
    <row r="2057" spans="1:3" x14ac:dyDescent="0.25">
      <c r="A2057">
        <v>2051</v>
      </c>
      <c r="B2057" t="str">
        <f>"00651370"</f>
        <v>00651370</v>
      </c>
      <c r="C2057" t="s">
        <v>7</v>
      </c>
    </row>
    <row r="2058" spans="1:3" x14ac:dyDescent="0.25">
      <c r="A2058">
        <v>2052</v>
      </c>
      <c r="B2058" t="str">
        <f>"00816954"</f>
        <v>00816954</v>
      </c>
      <c r="C2058" t="s">
        <v>7</v>
      </c>
    </row>
    <row r="2059" spans="1:3" x14ac:dyDescent="0.25">
      <c r="A2059">
        <v>2053</v>
      </c>
      <c r="B2059" t="str">
        <f>"00713353"</f>
        <v>00713353</v>
      </c>
      <c r="C2059" t="s">
        <v>7</v>
      </c>
    </row>
    <row r="2060" spans="1:3" x14ac:dyDescent="0.25">
      <c r="A2060">
        <v>2054</v>
      </c>
      <c r="B2060" t="str">
        <f>"201511007105"</f>
        <v>201511007105</v>
      </c>
      <c r="C2060" t="s">
        <v>7</v>
      </c>
    </row>
    <row r="2061" spans="1:3" x14ac:dyDescent="0.25">
      <c r="A2061">
        <v>2055</v>
      </c>
      <c r="B2061" t="str">
        <f>"201604001169"</f>
        <v>201604001169</v>
      </c>
      <c r="C2061" t="s">
        <v>7</v>
      </c>
    </row>
    <row r="2062" spans="1:3" x14ac:dyDescent="0.25">
      <c r="A2062">
        <v>2056</v>
      </c>
      <c r="B2062" t="str">
        <f>"00816261"</f>
        <v>00816261</v>
      </c>
      <c r="C2062" t="s">
        <v>8</v>
      </c>
    </row>
    <row r="2063" spans="1:3" x14ac:dyDescent="0.25">
      <c r="A2063">
        <v>2057</v>
      </c>
      <c r="B2063" t="str">
        <f>"00817885"</f>
        <v>00817885</v>
      </c>
      <c r="C2063" t="s">
        <v>7</v>
      </c>
    </row>
    <row r="2064" spans="1:3" x14ac:dyDescent="0.25">
      <c r="A2064">
        <v>2058</v>
      </c>
      <c r="B2064" t="str">
        <f>"00279586"</f>
        <v>00279586</v>
      </c>
      <c r="C2064" t="s">
        <v>7</v>
      </c>
    </row>
    <row r="2065" spans="1:3" x14ac:dyDescent="0.25">
      <c r="A2065">
        <v>2059</v>
      </c>
      <c r="B2065" t="str">
        <f>"00815022"</f>
        <v>00815022</v>
      </c>
      <c r="C2065" t="s">
        <v>8</v>
      </c>
    </row>
    <row r="2066" spans="1:3" x14ac:dyDescent="0.25">
      <c r="A2066">
        <v>2060</v>
      </c>
      <c r="B2066" t="str">
        <f>"00802786"</f>
        <v>00802786</v>
      </c>
      <c r="C2066" t="s">
        <v>8</v>
      </c>
    </row>
    <row r="2067" spans="1:3" x14ac:dyDescent="0.25">
      <c r="A2067">
        <v>2061</v>
      </c>
      <c r="B2067" t="str">
        <f>"201410003918"</f>
        <v>201410003918</v>
      </c>
      <c r="C2067" t="s">
        <v>7</v>
      </c>
    </row>
    <row r="2068" spans="1:3" x14ac:dyDescent="0.25">
      <c r="A2068">
        <v>2062</v>
      </c>
      <c r="B2068" t="str">
        <f>"00817282"</f>
        <v>00817282</v>
      </c>
      <c r="C2068" t="s">
        <v>11</v>
      </c>
    </row>
    <row r="2069" spans="1:3" x14ac:dyDescent="0.25">
      <c r="A2069">
        <v>2063</v>
      </c>
      <c r="B2069" t="str">
        <f>"00114593"</f>
        <v>00114593</v>
      </c>
      <c r="C2069" t="s">
        <v>7</v>
      </c>
    </row>
    <row r="2070" spans="1:3" x14ac:dyDescent="0.25">
      <c r="A2070">
        <v>2064</v>
      </c>
      <c r="B2070" t="str">
        <f>"00263034"</f>
        <v>00263034</v>
      </c>
      <c r="C2070" t="s">
        <v>6</v>
      </c>
    </row>
    <row r="2071" spans="1:3" x14ac:dyDescent="0.25">
      <c r="A2071">
        <v>2065</v>
      </c>
      <c r="B2071" t="str">
        <f>"00684139"</f>
        <v>00684139</v>
      </c>
      <c r="C2071" t="s">
        <v>8</v>
      </c>
    </row>
    <row r="2072" spans="1:3" x14ac:dyDescent="0.25">
      <c r="A2072">
        <v>2066</v>
      </c>
      <c r="B2072" t="str">
        <f>"00818829"</f>
        <v>00818829</v>
      </c>
      <c r="C2072" t="s">
        <v>8</v>
      </c>
    </row>
    <row r="2073" spans="1:3" x14ac:dyDescent="0.25">
      <c r="A2073">
        <v>2067</v>
      </c>
      <c r="B2073" t="str">
        <f>"00816244"</f>
        <v>00816244</v>
      </c>
      <c r="C2073" t="s">
        <v>7</v>
      </c>
    </row>
    <row r="2074" spans="1:3" x14ac:dyDescent="0.25">
      <c r="A2074">
        <v>2068</v>
      </c>
      <c r="B2074" t="str">
        <f>"00817567"</f>
        <v>00817567</v>
      </c>
      <c r="C2074" t="s">
        <v>8</v>
      </c>
    </row>
    <row r="2075" spans="1:3" x14ac:dyDescent="0.25">
      <c r="A2075">
        <v>2069</v>
      </c>
      <c r="B2075" t="str">
        <f>"00458338"</f>
        <v>00458338</v>
      </c>
      <c r="C2075" t="s">
        <v>6</v>
      </c>
    </row>
    <row r="2076" spans="1:3" x14ac:dyDescent="0.25">
      <c r="A2076">
        <v>2070</v>
      </c>
      <c r="B2076" t="str">
        <f>"00120035"</f>
        <v>00120035</v>
      </c>
      <c r="C2076" t="s">
        <v>8</v>
      </c>
    </row>
    <row r="2077" spans="1:3" x14ac:dyDescent="0.25">
      <c r="A2077">
        <v>2071</v>
      </c>
      <c r="B2077" t="str">
        <f>"00568130"</f>
        <v>00568130</v>
      </c>
      <c r="C2077" t="s">
        <v>7</v>
      </c>
    </row>
    <row r="2078" spans="1:3" x14ac:dyDescent="0.25">
      <c r="A2078">
        <v>2072</v>
      </c>
      <c r="B2078" t="str">
        <f>"00778259"</f>
        <v>00778259</v>
      </c>
      <c r="C2078" t="s">
        <v>7</v>
      </c>
    </row>
    <row r="2079" spans="1:3" x14ac:dyDescent="0.25">
      <c r="A2079">
        <v>2073</v>
      </c>
      <c r="B2079" t="str">
        <f>"00788307"</f>
        <v>00788307</v>
      </c>
      <c r="C2079" t="s">
        <v>7</v>
      </c>
    </row>
    <row r="2080" spans="1:3" x14ac:dyDescent="0.25">
      <c r="A2080">
        <v>2074</v>
      </c>
      <c r="B2080" t="str">
        <f>"201511017437"</f>
        <v>201511017437</v>
      </c>
      <c r="C2080" t="s">
        <v>7</v>
      </c>
    </row>
    <row r="2081" spans="1:3" x14ac:dyDescent="0.25">
      <c r="A2081">
        <v>2075</v>
      </c>
      <c r="B2081" t="str">
        <f>"00144028"</f>
        <v>00144028</v>
      </c>
      <c r="C2081" t="s">
        <v>7</v>
      </c>
    </row>
    <row r="2082" spans="1:3" x14ac:dyDescent="0.25">
      <c r="A2082">
        <v>2076</v>
      </c>
      <c r="B2082" t="str">
        <f>"00818764"</f>
        <v>00818764</v>
      </c>
      <c r="C2082" t="s">
        <v>7</v>
      </c>
    </row>
    <row r="2083" spans="1:3" x14ac:dyDescent="0.25">
      <c r="A2083">
        <v>2077</v>
      </c>
      <c r="B2083" t="str">
        <f>"00818967"</f>
        <v>00818967</v>
      </c>
      <c r="C2083" t="s">
        <v>8</v>
      </c>
    </row>
    <row r="2084" spans="1:3" x14ac:dyDescent="0.25">
      <c r="A2084">
        <v>2078</v>
      </c>
      <c r="B2084" t="str">
        <f>"00802530"</f>
        <v>00802530</v>
      </c>
      <c r="C2084" t="s">
        <v>7</v>
      </c>
    </row>
    <row r="2085" spans="1:3" x14ac:dyDescent="0.25">
      <c r="A2085">
        <v>2079</v>
      </c>
      <c r="B2085" t="str">
        <f>"00464956"</f>
        <v>00464956</v>
      </c>
      <c r="C2085" t="s">
        <v>8</v>
      </c>
    </row>
    <row r="2086" spans="1:3" x14ac:dyDescent="0.25">
      <c r="A2086">
        <v>2080</v>
      </c>
      <c r="B2086" t="str">
        <f>"00781090"</f>
        <v>00781090</v>
      </c>
      <c r="C2086" t="s">
        <v>8</v>
      </c>
    </row>
    <row r="2087" spans="1:3" x14ac:dyDescent="0.25">
      <c r="A2087">
        <v>2081</v>
      </c>
      <c r="B2087" t="str">
        <f>"201410002178"</f>
        <v>201410002178</v>
      </c>
      <c r="C2087" t="s">
        <v>7</v>
      </c>
    </row>
    <row r="2088" spans="1:3" x14ac:dyDescent="0.25">
      <c r="A2088">
        <v>2082</v>
      </c>
      <c r="B2088" t="str">
        <f>"00819054"</f>
        <v>00819054</v>
      </c>
      <c r="C2088" t="s">
        <v>6</v>
      </c>
    </row>
    <row r="2089" spans="1:3" x14ac:dyDescent="0.25">
      <c r="A2089">
        <v>2083</v>
      </c>
      <c r="B2089" t="str">
        <f>"00666781"</f>
        <v>00666781</v>
      </c>
      <c r="C2089" t="s">
        <v>7</v>
      </c>
    </row>
    <row r="2090" spans="1:3" x14ac:dyDescent="0.25">
      <c r="A2090">
        <v>2084</v>
      </c>
      <c r="B2090" t="str">
        <f>"201406000894"</f>
        <v>201406000894</v>
      </c>
      <c r="C2090" t="s">
        <v>7</v>
      </c>
    </row>
    <row r="2091" spans="1:3" x14ac:dyDescent="0.25">
      <c r="A2091">
        <v>2085</v>
      </c>
      <c r="B2091" t="str">
        <f>"00817627"</f>
        <v>00817627</v>
      </c>
      <c r="C2091" t="s">
        <v>7</v>
      </c>
    </row>
    <row r="2092" spans="1:3" x14ac:dyDescent="0.25">
      <c r="A2092">
        <v>2086</v>
      </c>
      <c r="B2092" t="str">
        <f>"00818276"</f>
        <v>00818276</v>
      </c>
      <c r="C2092" t="s">
        <v>8</v>
      </c>
    </row>
    <row r="2093" spans="1:3" x14ac:dyDescent="0.25">
      <c r="A2093">
        <v>2087</v>
      </c>
      <c r="B2093" t="str">
        <f>"00817711"</f>
        <v>00817711</v>
      </c>
      <c r="C2093" t="s">
        <v>7</v>
      </c>
    </row>
    <row r="2094" spans="1:3" x14ac:dyDescent="0.25">
      <c r="A2094">
        <v>2088</v>
      </c>
      <c r="B2094" t="str">
        <f>"00545518"</f>
        <v>00545518</v>
      </c>
      <c r="C2094" t="s">
        <v>8</v>
      </c>
    </row>
    <row r="2095" spans="1:3" x14ac:dyDescent="0.25">
      <c r="A2095">
        <v>2089</v>
      </c>
      <c r="B2095" t="str">
        <f>"00818697"</f>
        <v>00818697</v>
      </c>
      <c r="C2095" t="s">
        <v>6</v>
      </c>
    </row>
    <row r="2096" spans="1:3" x14ac:dyDescent="0.25">
      <c r="A2096">
        <v>2090</v>
      </c>
      <c r="B2096" t="str">
        <f>"201511011683"</f>
        <v>201511011683</v>
      </c>
      <c r="C2096" t="s">
        <v>6</v>
      </c>
    </row>
    <row r="2097" spans="1:3" x14ac:dyDescent="0.25">
      <c r="A2097">
        <v>2091</v>
      </c>
      <c r="B2097" t="str">
        <f>"00780970"</f>
        <v>00780970</v>
      </c>
      <c r="C2097" t="s">
        <v>7</v>
      </c>
    </row>
    <row r="2098" spans="1:3" x14ac:dyDescent="0.25">
      <c r="A2098">
        <v>2092</v>
      </c>
      <c r="B2098" t="str">
        <f>"00298530"</f>
        <v>00298530</v>
      </c>
      <c r="C2098" t="s">
        <v>7</v>
      </c>
    </row>
    <row r="2099" spans="1:3" x14ac:dyDescent="0.25">
      <c r="A2099">
        <v>2093</v>
      </c>
      <c r="B2099" t="str">
        <f>"201504004124"</f>
        <v>201504004124</v>
      </c>
      <c r="C2099" t="s">
        <v>6</v>
      </c>
    </row>
    <row r="2100" spans="1:3" x14ac:dyDescent="0.25">
      <c r="A2100">
        <v>2094</v>
      </c>
      <c r="B2100" t="str">
        <f>"00551550"</f>
        <v>00551550</v>
      </c>
      <c r="C2100" t="s">
        <v>8</v>
      </c>
    </row>
    <row r="2101" spans="1:3" x14ac:dyDescent="0.25">
      <c r="A2101">
        <v>2095</v>
      </c>
      <c r="B2101" t="str">
        <f>"00447149"</f>
        <v>00447149</v>
      </c>
      <c r="C2101" t="s">
        <v>6</v>
      </c>
    </row>
    <row r="2102" spans="1:3" x14ac:dyDescent="0.25">
      <c r="A2102">
        <v>2096</v>
      </c>
      <c r="B2102" t="str">
        <f>"201511014341"</f>
        <v>201511014341</v>
      </c>
      <c r="C2102" t="s">
        <v>7</v>
      </c>
    </row>
    <row r="2103" spans="1:3" x14ac:dyDescent="0.25">
      <c r="A2103">
        <v>2097</v>
      </c>
      <c r="B2103" t="str">
        <f>"00313652"</f>
        <v>00313652</v>
      </c>
      <c r="C2103" t="s">
        <v>7</v>
      </c>
    </row>
    <row r="2104" spans="1:3" x14ac:dyDescent="0.25">
      <c r="A2104">
        <v>2098</v>
      </c>
      <c r="B2104" t="str">
        <f>"00486943"</f>
        <v>00486943</v>
      </c>
      <c r="C2104" t="s">
        <v>8</v>
      </c>
    </row>
    <row r="2105" spans="1:3" x14ac:dyDescent="0.25">
      <c r="A2105">
        <v>2099</v>
      </c>
      <c r="B2105" t="str">
        <f>"00560994"</f>
        <v>00560994</v>
      </c>
      <c r="C2105" t="s">
        <v>7</v>
      </c>
    </row>
    <row r="2106" spans="1:3" x14ac:dyDescent="0.25">
      <c r="A2106">
        <v>2100</v>
      </c>
      <c r="B2106" t="str">
        <f>"00089945"</f>
        <v>00089945</v>
      </c>
      <c r="C2106" t="s">
        <v>6</v>
      </c>
    </row>
    <row r="2107" spans="1:3" x14ac:dyDescent="0.25">
      <c r="A2107">
        <v>2101</v>
      </c>
      <c r="B2107" t="str">
        <f>"00475790"</f>
        <v>00475790</v>
      </c>
      <c r="C2107" t="s">
        <v>6</v>
      </c>
    </row>
    <row r="2108" spans="1:3" x14ac:dyDescent="0.25">
      <c r="A2108">
        <v>2102</v>
      </c>
      <c r="B2108" t="str">
        <f>"00327268"</f>
        <v>00327268</v>
      </c>
      <c r="C2108" t="s">
        <v>11</v>
      </c>
    </row>
    <row r="2109" spans="1:3" x14ac:dyDescent="0.25">
      <c r="A2109">
        <v>2103</v>
      </c>
      <c r="B2109" t="str">
        <f>"00752739"</f>
        <v>00752739</v>
      </c>
      <c r="C2109" t="s">
        <v>7</v>
      </c>
    </row>
    <row r="2110" spans="1:3" x14ac:dyDescent="0.25">
      <c r="A2110">
        <v>2104</v>
      </c>
      <c r="B2110" t="str">
        <f>"00753184"</f>
        <v>00753184</v>
      </c>
      <c r="C2110" t="s">
        <v>7</v>
      </c>
    </row>
    <row r="2111" spans="1:3" x14ac:dyDescent="0.25">
      <c r="A2111">
        <v>2105</v>
      </c>
      <c r="B2111" t="str">
        <f>"00498224"</f>
        <v>00498224</v>
      </c>
      <c r="C2111" t="s">
        <v>8</v>
      </c>
    </row>
    <row r="2112" spans="1:3" x14ac:dyDescent="0.25">
      <c r="A2112">
        <v>2106</v>
      </c>
      <c r="B2112" t="str">
        <f>"00818861"</f>
        <v>00818861</v>
      </c>
      <c r="C2112" t="s">
        <v>7</v>
      </c>
    </row>
    <row r="2113" spans="1:3" x14ac:dyDescent="0.25">
      <c r="A2113">
        <v>2107</v>
      </c>
      <c r="B2113" t="str">
        <f>"00787416"</f>
        <v>00787416</v>
      </c>
      <c r="C2113" t="s">
        <v>8</v>
      </c>
    </row>
    <row r="2114" spans="1:3" x14ac:dyDescent="0.25">
      <c r="A2114">
        <v>2108</v>
      </c>
      <c r="B2114" t="str">
        <f>"00818822"</f>
        <v>00818822</v>
      </c>
      <c r="C2114" t="s">
        <v>7</v>
      </c>
    </row>
    <row r="2115" spans="1:3" x14ac:dyDescent="0.25">
      <c r="A2115">
        <v>2109</v>
      </c>
      <c r="B2115" t="str">
        <f>"00804517"</f>
        <v>00804517</v>
      </c>
      <c r="C2115" t="s">
        <v>7</v>
      </c>
    </row>
    <row r="2116" spans="1:3" x14ac:dyDescent="0.25">
      <c r="A2116">
        <v>2110</v>
      </c>
      <c r="B2116" t="str">
        <f>"00816214"</f>
        <v>00816214</v>
      </c>
      <c r="C2116" t="s">
        <v>7</v>
      </c>
    </row>
    <row r="2117" spans="1:3" x14ac:dyDescent="0.25">
      <c r="A2117">
        <v>2111</v>
      </c>
      <c r="B2117" t="str">
        <f>"00462840"</f>
        <v>00462840</v>
      </c>
      <c r="C2117" t="s">
        <v>8</v>
      </c>
    </row>
    <row r="2118" spans="1:3" x14ac:dyDescent="0.25">
      <c r="A2118">
        <v>2112</v>
      </c>
      <c r="B2118" t="str">
        <f>"201511033383"</f>
        <v>201511033383</v>
      </c>
      <c r="C2118" t="s">
        <v>7</v>
      </c>
    </row>
    <row r="2119" spans="1:3" x14ac:dyDescent="0.25">
      <c r="A2119">
        <v>2113</v>
      </c>
      <c r="B2119" t="str">
        <f>"00674998"</f>
        <v>00674998</v>
      </c>
      <c r="C2119" t="s">
        <v>6</v>
      </c>
    </row>
    <row r="2120" spans="1:3" x14ac:dyDescent="0.25">
      <c r="A2120">
        <v>2114</v>
      </c>
      <c r="B2120" t="str">
        <f>"00730570"</f>
        <v>00730570</v>
      </c>
      <c r="C2120" t="s">
        <v>7</v>
      </c>
    </row>
    <row r="2121" spans="1:3" x14ac:dyDescent="0.25">
      <c r="A2121">
        <v>2115</v>
      </c>
      <c r="B2121" t="str">
        <f>"00389900"</f>
        <v>00389900</v>
      </c>
      <c r="C2121" t="s">
        <v>10</v>
      </c>
    </row>
    <row r="2122" spans="1:3" x14ac:dyDescent="0.25">
      <c r="A2122">
        <v>2116</v>
      </c>
      <c r="B2122" t="str">
        <f>"00723341"</f>
        <v>00723341</v>
      </c>
      <c r="C2122" t="s">
        <v>7</v>
      </c>
    </row>
    <row r="2123" spans="1:3" x14ac:dyDescent="0.25">
      <c r="A2123">
        <v>2117</v>
      </c>
      <c r="B2123" t="str">
        <f>"00443102"</f>
        <v>00443102</v>
      </c>
      <c r="C2123" t="s">
        <v>7</v>
      </c>
    </row>
    <row r="2124" spans="1:3" x14ac:dyDescent="0.25">
      <c r="A2124">
        <v>2118</v>
      </c>
      <c r="B2124" t="str">
        <f>"00817101"</f>
        <v>00817101</v>
      </c>
      <c r="C2124" t="s">
        <v>7</v>
      </c>
    </row>
    <row r="2125" spans="1:3" x14ac:dyDescent="0.25">
      <c r="A2125">
        <v>2119</v>
      </c>
      <c r="B2125" t="str">
        <f>"00447389"</f>
        <v>00447389</v>
      </c>
      <c r="C2125" t="s">
        <v>7</v>
      </c>
    </row>
    <row r="2126" spans="1:3" x14ac:dyDescent="0.25">
      <c r="A2126">
        <v>2120</v>
      </c>
      <c r="B2126" t="str">
        <f>"00817024"</f>
        <v>00817024</v>
      </c>
      <c r="C2126" t="s">
        <v>7</v>
      </c>
    </row>
    <row r="2127" spans="1:3" x14ac:dyDescent="0.25">
      <c r="A2127">
        <v>2121</v>
      </c>
      <c r="B2127" t="str">
        <f>"00324511"</f>
        <v>00324511</v>
      </c>
      <c r="C2127" t="s">
        <v>7</v>
      </c>
    </row>
    <row r="2128" spans="1:3" x14ac:dyDescent="0.25">
      <c r="A2128">
        <v>2122</v>
      </c>
      <c r="B2128" t="str">
        <f>"00535492"</f>
        <v>00535492</v>
      </c>
      <c r="C2128" t="s">
        <v>11</v>
      </c>
    </row>
    <row r="2129" spans="1:3" x14ac:dyDescent="0.25">
      <c r="A2129">
        <v>2123</v>
      </c>
      <c r="B2129" t="str">
        <f>"00012797"</f>
        <v>00012797</v>
      </c>
      <c r="C2129" t="s">
        <v>7</v>
      </c>
    </row>
    <row r="2130" spans="1:3" x14ac:dyDescent="0.25">
      <c r="A2130">
        <v>2124</v>
      </c>
      <c r="B2130" t="str">
        <f>"00226687"</f>
        <v>00226687</v>
      </c>
      <c r="C2130" t="s">
        <v>7</v>
      </c>
    </row>
    <row r="2131" spans="1:3" x14ac:dyDescent="0.25">
      <c r="A2131">
        <v>2125</v>
      </c>
      <c r="B2131" t="str">
        <f>"00350908"</f>
        <v>00350908</v>
      </c>
      <c r="C2131" t="s">
        <v>11</v>
      </c>
    </row>
    <row r="2132" spans="1:3" x14ac:dyDescent="0.25">
      <c r="A2132">
        <v>2126</v>
      </c>
      <c r="B2132" t="str">
        <f>"00448715"</f>
        <v>00448715</v>
      </c>
      <c r="C2132" t="s">
        <v>7</v>
      </c>
    </row>
    <row r="2133" spans="1:3" x14ac:dyDescent="0.25">
      <c r="A2133">
        <v>2127</v>
      </c>
      <c r="B2133" t="str">
        <f>"00608879"</f>
        <v>00608879</v>
      </c>
      <c r="C2133" t="s">
        <v>7</v>
      </c>
    </row>
    <row r="2134" spans="1:3" x14ac:dyDescent="0.25">
      <c r="A2134">
        <v>2128</v>
      </c>
      <c r="B2134" t="str">
        <f>"00818704"</f>
        <v>00818704</v>
      </c>
      <c r="C2134" t="s">
        <v>7</v>
      </c>
    </row>
    <row r="2135" spans="1:3" x14ac:dyDescent="0.25">
      <c r="A2135">
        <v>2129</v>
      </c>
      <c r="B2135" t="str">
        <f>"00487555"</f>
        <v>00487555</v>
      </c>
      <c r="C2135" t="s">
        <v>10</v>
      </c>
    </row>
    <row r="2136" spans="1:3" x14ac:dyDescent="0.25">
      <c r="A2136">
        <v>2130</v>
      </c>
      <c r="B2136" t="str">
        <f>"00815689"</f>
        <v>00815689</v>
      </c>
      <c r="C2136" t="s">
        <v>10</v>
      </c>
    </row>
    <row r="2137" spans="1:3" x14ac:dyDescent="0.25">
      <c r="A2137">
        <v>2131</v>
      </c>
      <c r="B2137" t="str">
        <f>"00778970"</f>
        <v>00778970</v>
      </c>
      <c r="C2137" t="s">
        <v>7</v>
      </c>
    </row>
    <row r="2138" spans="1:3" x14ac:dyDescent="0.25">
      <c r="A2138">
        <v>2132</v>
      </c>
      <c r="B2138" t="str">
        <f>"00786528"</f>
        <v>00786528</v>
      </c>
      <c r="C2138" t="s">
        <v>6</v>
      </c>
    </row>
    <row r="2139" spans="1:3" x14ac:dyDescent="0.25">
      <c r="A2139">
        <v>2133</v>
      </c>
      <c r="B2139" t="str">
        <f>"00118568"</f>
        <v>00118568</v>
      </c>
      <c r="C2139" t="str">
        <f>"011"</f>
        <v>011</v>
      </c>
    </row>
    <row r="2140" spans="1:3" x14ac:dyDescent="0.25">
      <c r="A2140">
        <v>2134</v>
      </c>
      <c r="B2140" t="str">
        <f>"201507003773"</f>
        <v>201507003773</v>
      </c>
      <c r="C2140" t="s">
        <v>7</v>
      </c>
    </row>
    <row r="2141" spans="1:3" x14ac:dyDescent="0.25">
      <c r="A2141">
        <v>2135</v>
      </c>
      <c r="B2141" t="str">
        <f>"00816596"</f>
        <v>00816596</v>
      </c>
      <c r="C2141" t="s">
        <v>8</v>
      </c>
    </row>
    <row r="2142" spans="1:3" x14ac:dyDescent="0.25">
      <c r="A2142">
        <v>2136</v>
      </c>
      <c r="B2142" t="str">
        <f>"00816166"</f>
        <v>00816166</v>
      </c>
      <c r="C2142" t="s">
        <v>7</v>
      </c>
    </row>
    <row r="2143" spans="1:3" x14ac:dyDescent="0.25">
      <c r="A2143">
        <v>2137</v>
      </c>
      <c r="B2143" t="str">
        <f>"00196295"</f>
        <v>00196295</v>
      </c>
      <c r="C2143" t="s">
        <v>7</v>
      </c>
    </row>
    <row r="2144" spans="1:3" x14ac:dyDescent="0.25">
      <c r="A2144">
        <v>2138</v>
      </c>
      <c r="B2144" t="str">
        <f>"00689770"</f>
        <v>00689770</v>
      </c>
      <c r="C2144" t="str">
        <f>"011"</f>
        <v>011</v>
      </c>
    </row>
    <row r="2145" spans="1:3" x14ac:dyDescent="0.25">
      <c r="A2145">
        <v>2139</v>
      </c>
      <c r="B2145" t="str">
        <f>"00681362"</f>
        <v>00681362</v>
      </c>
      <c r="C2145" t="s">
        <v>7</v>
      </c>
    </row>
    <row r="2146" spans="1:3" x14ac:dyDescent="0.25">
      <c r="A2146">
        <v>2140</v>
      </c>
      <c r="B2146" t="str">
        <f>"00814578"</f>
        <v>00814578</v>
      </c>
      <c r="C2146" t="str">
        <f>"011"</f>
        <v>011</v>
      </c>
    </row>
    <row r="2147" spans="1:3" x14ac:dyDescent="0.25">
      <c r="A2147">
        <v>2141</v>
      </c>
      <c r="B2147" t="str">
        <f>"00483182"</f>
        <v>00483182</v>
      </c>
      <c r="C2147" t="s">
        <v>8</v>
      </c>
    </row>
    <row r="2148" spans="1:3" x14ac:dyDescent="0.25">
      <c r="A2148">
        <v>2142</v>
      </c>
      <c r="B2148" t="str">
        <f>"00817199"</f>
        <v>00817199</v>
      </c>
      <c r="C2148" t="s">
        <v>8</v>
      </c>
    </row>
    <row r="2149" spans="1:3" x14ac:dyDescent="0.25">
      <c r="A2149">
        <v>2143</v>
      </c>
      <c r="B2149" t="str">
        <f>"00818431"</f>
        <v>00818431</v>
      </c>
      <c r="C2149" t="s">
        <v>7</v>
      </c>
    </row>
    <row r="2150" spans="1:3" x14ac:dyDescent="0.25">
      <c r="A2150">
        <v>2144</v>
      </c>
      <c r="B2150" t="str">
        <f>"00815683"</f>
        <v>00815683</v>
      </c>
      <c r="C2150" t="s">
        <v>7</v>
      </c>
    </row>
    <row r="2151" spans="1:3" x14ac:dyDescent="0.25">
      <c r="A2151">
        <v>2145</v>
      </c>
      <c r="B2151" t="str">
        <f>"00817638"</f>
        <v>00817638</v>
      </c>
      <c r="C2151" t="s">
        <v>7</v>
      </c>
    </row>
    <row r="2152" spans="1:3" x14ac:dyDescent="0.25">
      <c r="A2152">
        <v>2146</v>
      </c>
      <c r="B2152" t="str">
        <f>"00150841"</f>
        <v>00150841</v>
      </c>
      <c r="C2152" t="s">
        <v>10</v>
      </c>
    </row>
    <row r="2153" spans="1:3" x14ac:dyDescent="0.25">
      <c r="A2153">
        <v>2147</v>
      </c>
      <c r="B2153" t="str">
        <f>"00154215"</f>
        <v>00154215</v>
      </c>
      <c r="C2153" t="s">
        <v>7</v>
      </c>
    </row>
    <row r="2154" spans="1:3" x14ac:dyDescent="0.25">
      <c r="A2154">
        <v>2148</v>
      </c>
      <c r="B2154" t="str">
        <f>"00452403"</f>
        <v>00452403</v>
      </c>
      <c r="C2154" t="s">
        <v>7</v>
      </c>
    </row>
    <row r="2155" spans="1:3" x14ac:dyDescent="0.25">
      <c r="A2155">
        <v>2149</v>
      </c>
      <c r="B2155" t="str">
        <f>"00772780"</f>
        <v>00772780</v>
      </c>
      <c r="C2155" t="s">
        <v>7</v>
      </c>
    </row>
    <row r="2156" spans="1:3" x14ac:dyDescent="0.25">
      <c r="A2156">
        <v>2150</v>
      </c>
      <c r="B2156" t="str">
        <f>"00442021"</f>
        <v>00442021</v>
      </c>
      <c r="C2156" t="s">
        <v>7</v>
      </c>
    </row>
    <row r="2157" spans="1:3" x14ac:dyDescent="0.25">
      <c r="A2157">
        <v>2151</v>
      </c>
      <c r="B2157" t="str">
        <f>"00449666"</f>
        <v>00449666</v>
      </c>
      <c r="C2157" t="s">
        <v>8</v>
      </c>
    </row>
    <row r="2158" spans="1:3" x14ac:dyDescent="0.25">
      <c r="A2158">
        <v>2152</v>
      </c>
      <c r="B2158" t="str">
        <f>"00815525"</f>
        <v>00815525</v>
      </c>
      <c r="C2158" t="s">
        <v>8</v>
      </c>
    </row>
    <row r="2159" spans="1:3" x14ac:dyDescent="0.25">
      <c r="A2159">
        <v>2153</v>
      </c>
      <c r="B2159" t="str">
        <f>"00572625"</f>
        <v>00572625</v>
      </c>
      <c r="C2159" t="s">
        <v>8</v>
      </c>
    </row>
    <row r="2160" spans="1:3" x14ac:dyDescent="0.25">
      <c r="A2160">
        <v>2154</v>
      </c>
      <c r="B2160" t="str">
        <f>"00818425"</f>
        <v>00818425</v>
      </c>
      <c r="C2160" t="s">
        <v>8</v>
      </c>
    </row>
    <row r="2161" spans="1:3" x14ac:dyDescent="0.25">
      <c r="A2161">
        <v>2155</v>
      </c>
      <c r="B2161" t="str">
        <f>"00448030"</f>
        <v>00448030</v>
      </c>
      <c r="C2161" t="s">
        <v>7</v>
      </c>
    </row>
    <row r="2162" spans="1:3" x14ac:dyDescent="0.25">
      <c r="A2162">
        <v>2156</v>
      </c>
      <c r="B2162" t="str">
        <f>"00446570"</f>
        <v>00446570</v>
      </c>
      <c r="C2162" t="s">
        <v>10</v>
      </c>
    </row>
    <row r="2163" spans="1:3" x14ac:dyDescent="0.25">
      <c r="A2163">
        <v>2157</v>
      </c>
      <c r="B2163" t="str">
        <f>"00446691"</f>
        <v>00446691</v>
      </c>
      <c r="C2163" t="s">
        <v>8</v>
      </c>
    </row>
    <row r="2164" spans="1:3" x14ac:dyDescent="0.25">
      <c r="A2164">
        <v>2158</v>
      </c>
      <c r="B2164" t="str">
        <f>"00309728"</f>
        <v>00309728</v>
      </c>
      <c r="C2164" t="s">
        <v>8</v>
      </c>
    </row>
    <row r="2165" spans="1:3" x14ac:dyDescent="0.25">
      <c r="A2165">
        <v>2159</v>
      </c>
      <c r="B2165" t="str">
        <f>"00105578"</f>
        <v>00105578</v>
      </c>
      <c r="C2165" t="s">
        <v>8</v>
      </c>
    </row>
    <row r="2166" spans="1:3" x14ac:dyDescent="0.25">
      <c r="A2166">
        <v>2160</v>
      </c>
      <c r="B2166" t="str">
        <f>"00803315"</f>
        <v>00803315</v>
      </c>
      <c r="C2166" t="s">
        <v>10</v>
      </c>
    </row>
    <row r="2167" spans="1:3" x14ac:dyDescent="0.25">
      <c r="A2167">
        <v>2161</v>
      </c>
      <c r="B2167" t="str">
        <f>"00718016"</f>
        <v>00718016</v>
      </c>
      <c r="C2167" t="s">
        <v>7</v>
      </c>
    </row>
    <row r="2168" spans="1:3" x14ac:dyDescent="0.25">
      <c r="A2168">
        <v>2162</v>
      </c>
      <c r="B2168" t="str">
        <f>"00818773"</f>
        <v>00818773</v>
      </c>
      <c r="C2168" t="s">
        <v>8</v>
      </c>
    </row>
    <row r="2169" spans="1:3" x14ac:dyDescent="0.25">
      <c r="A2169">
        <v>2163</v>
      </c>
      <c r="B2169" t="str">
        <f>"00554556"</f>
        <v>00554556</v>
      </c>
      <c r="C2169" t="s">
        <v>7</v>
      </c>
    </row>
    <row r="2170" spans="1:3" x14ac:dyDescent="0.25">
      <c r="A2170">
        <v>2164</v>
      </c>
      <c r="B2170" t="str">
        <f>"00432362"</f>
        <v>00432362</v>
      </c>
      <c r="C2170" t="s">
        <v>7</v>
      </c>
    </row>
    <row r="2171" spans="1:3" x14ac:dyDescent="0.25">
      <c r="A2171">
        <v>2165</v>
      </c>
      <c r="B2171" t="str">
        <f>"00818088"</f>
        <v>00818088</v>
      </c>
      <c r="C2171" t="s">
        <v>11</v>
      </c>
    </row>
    <row r="2172" spans="1:3" x14ac:dyDescent="0.25">
      <c r="A2172">
        <v>2166</v>
      </c>
      <c r="B2172" t="str">
        <f>"00628715"</f>
        <v>00628715</v>
      </c>
      <c r="C2172" t="s">
        <v>7</v>
      </c>
    </row>
    <row r="2173" spans="1:3" x14ac:dyDescent="0.25">
      <c r="A2173">
        <v>2167</v>
      </c>
      <c r="B2173" t="str">
        <f>"201511016676"</f>
        <v>201511016676</v>
      </c>
      <c r="C2173" t="s">
        <v>7</v>
      </c>
    </row>
    <row r="2174" spans="1:3" x14ac:dyDescent="0.25">
      <c r="A2174">
        <v>2168</v>
      </c>
      <c r="B2174" t="str">
        <f>"00808568"</f>
        <v>00808568</v>
      </c>
      <c r="C2174" t="s">
        <v>6</v>
      </c>
    </row>
    <row r="2175" spans="1:3" x14ac:dyDescent="0.25">
      <c r="A2175">
        <v>2169</v>
      </c>
      <c r="B2175" t="str">
        <f>"00765710"</f>
        <v>00765710</v>
      </c>
      <c r="C2175" t="s">
        <v>11</v>
      </c>
    </row>
    <row r="2176" spans="1:3" x14ac:dyDescent="0.25">
      <c r="A2176">
        <v>2170</v>
      </c>
      <c r="B2176" t="str">
        <f>"00600317"</f>
        <v>00600317</v>
      </c>
      <c r="C2176" t="s">
        <v>7</v>
      </c>
    </row>
    <row r="2177" spans="1:3" x14ac:dyDescent="0.25">
      <c r="A2177">
        <v>2171</v>
      </c>
      <c r="B2177" t="str">
        <f>"00818942"</f>
        <v>00818942</v>
      </c>
      <c r="C2177" t="s">
        <v>7</v>
      </c>
    </row>
    <row r="2178" spans="1:3" x14ac:dyDescent="0.25">
      <c r="A2178">
        <v>2172</v>
      </c>
      <c r="B2178" t="str">
        <f>"00479177"</f>
        <v>00479177</v>
      </c>
      <c r="C2178" t="str">
        <f>"011"</f>
        <v>011</v>
      </c>
    </row>
    <row r="2179" spans="1:3" x14ac:dyDescent="0.25">
      <c r="A2179">
        <v>2173</v>
      </c>
      <c r="B2179" t="str">
        <f>"201410009067"</f>
        <v>201410009067</v>
      </c>
      <c r="C2179" t="s">
        <v>7</v>
      </c>
    </row>
    <row r="2180" spans="1:3" x14ac:dyDescent="0.25">
      <c r="A2180">
        <v>2174</v>
      </c>
      <c r="B2180" t="str">
        <f>"00194530"</f>
        <v>00194530</v>
      </c>
      <c r="C2180" t="s">
        <v>6</v>
      </c>
    </row>
    <row r="2181" spans="1:3" x14ac:dyDescent="0.25">
      <c r="A2181">
        <v>2175</v>
      </c>
      <c r="B2181" t="str">
        <f>"00814293"</f>
        <v>00814293</v>
      </c>
      <c r="C2181" t="s">
        <v>8</v>
      </c>
    </row>
    <row r="2182" spans="1:3" x14ac:dyDescent="0.25">
      <c r="A2182">
        <v>2176</v>
      </c>
      <c r="B2182" t="str">
        <f>"00818784"</f>
        <v>00818784</v>
      </c>
      <c r="C2182" t="s">
        <v>10</v>
      </c>
    </row>
    <row r="2183" spans="1:3" x14ac:dyDescent="0.25">
      <c r="A2183">
        <v>2177</v>
      </c>
      <c r="B2183" t="str">
        <f>"00192533"</f>
        <v>00192533</v>
      </c>
      <c r="C2183" t="s">
        <v>6</v>
      </c>
    </row>
    <row r="2184" spans="1:3" x14ac:dyDescent="0.25">
      <c r="A2184">
        <v>2178</v>
      </c>
      <c r="B2184" t="str">
        <f>"00218497"</f>
        <v>00218497</v>
      </c>
      <c r="C2184" t="s">
        <v>7</v>
      </c>
    </row>
    <row r="2185" spans="1:3" x14ac:dyDescent="0.25">
      <c r="A2185">
        <v>2179</v>
      </c>
      <c r="B2185" t="str">
        <f>"201402002590"</f>
        <v>201402002590</v>
      </c>
      <c r="C2185" t="s">
        <v>7</v>
      </c>
    </row>
    <row r="2186" spans="1:3" x14ac:dyDescent="0.25">
      <c r="A2186">
        <v>2180</v>
      </c>
      <c r="B2186" t="str">
        <f>"00817117"</f>
        <v>00817117</v>
      </c>
      <c r="C2186" t="s">
        <v>7</v>
      </c>
    </row>
    <row r="2187" spans="1:3" x14ac:dyDescent="0.25">
      <c r="A2187">
        <v>2181</v>
      </c>
      <c r="B2187" t="str">
        <f>"00445969"</f>
        <v>00445969</v>
      </c>
      <c r="C2187" t="s">
        <v>10</v>
      </c>
    </row>
    <row r="2188" spans="1:3" x14ac:dyDescent="0.25">
      <c r="A2188">
        <v>2182</v>
      </c>
      <c r="B2188" t="str">
        <f>"00644305"</f>
        <v>00644305</v>
      </c>
      <c r="C2188" t="s">
        <v>6</v>
      </c>
    </row>
    <row r="2189" spans="1:3" x14ac:dyDescent="0.25">
      <c r="A2189">
        <v>2183</v>
      </c>
      <c r="B2189" t="str">
        <f>"00816943"</f>
        <v>00816943</v>
      </c>
      <c r="C2189" t="s">
        <v>7</v>
      </c>
    </row>
    <row r="2190" spans="1:3" x14ac:dyDescent="0.25">
      <c r="A2190">
        <v>2184</v>
      </c>
      <c r="B2190" t="str">
        <f>"00818657"</f>
        <v>00818657</v>
      </c>
      <c r="C2190" t="s">
        <v>8</v>
      </c>
    </row>
    <row r="2191" spans="1:3" x14ac:dyDescent="0.25">
      <c r="A2191">
        <v>2185</v>
      </c>
      <c r="B2191" t="str">
        <f>"00719696"</f>
        <v>00719696</v>
      </c>
      <c r="C2191" t="s">
        <v>6</v>
      </c>
    </row>
    <row r="2192" spans="1:3" x14ac:dyDescent="0.25">
      <c r="A2192">
        <v>2186</v>
      </c>
      <c r="B2192" t="str">
        <f>"00817952"</f>
        <v>00817952</v>
      </c>
      <c r="C2192" t="s">
        <v>7</v>
      </c>
    </row>
    <row r="2193" spans="1:3" x14ac:dyDescent="0.25">
      <c r="A2193">
        <v>2187</v>
      </c>
      <c r="B2193" t="str">
        <f>"00816253"</f>
        <v>00816253</v>
      </c>
      <c r="C2193" t="s">
        <v>11</v>
      </c>
    </row>
    <row r="2194" spans="1:3" x14ac:dyDescent="0.25">
      <c r="A2194">
        <v>2188</v>
      </c>
      <c r="B2194" t="str">
        <f>"00629440"</f>
        <v>00629440</v>
      </c>
      <c r="C2194" t="s">
        <v>7</v>
      </c>
    </row>
    <row r="2195" spans="1:3" x14ac:dyDescent="0.25">
      <c r="A2195">
        <v>2189</v>
      </c>
      <c r="B2195" t="str">
        <f>"00735031"</f>
        <v>00735031</v>
      </c>
      <c r="C2195" t="s">
        <v>7</v>
      </c>
    </row>
    <row r="2196" spans="1:3" x14ac:dyDescent="0.25">
      <c r="A2196">
        <v>2190</v>
      </c>
      <c r="B2196" t="str">
        <f>"201507003953"</f>
        <v>201507003953</v>
      </c>
      <c r="C2196" t="s">
        <v>7</v>
      </c>
    </row>
    <row r="2197" spans="1:3" x14ac:dyDescent="0.25">
      <c r="A2197">
        <v>2191</v>
      </c>
      <c r="B2197" t="str">
        <f>"00818262"</f>
        <v>00818262</v>
      </c>
      <c r="C2197" t="s">
        <v>8</v>
      </c>
    </row>
    <row r="2198" spans="1:3" x14ac:dyDescent="0.25">
      <c r="A2198">
        <v>2192</v>
      </c>
      <c r="B2198" t="str">
        <f>"00776994"</f>
        <v>00776994</v>
      </c>
      <c r="C2198" t="s">
        <v>11</v>
      </c>
    </row>
    <row r="2199" spans="1:3" x14ac:dyDescent="0.25">
      <c r="A2199">
        <v>2193</v>
      </c>
      <c r="B2199" t="str">
        <f>"00818698"</f>
        <v>00818698</v>
      </c>
      <c r="C2199" t="s">
        <v>7</v>
      </c>
    </row>
    <row r="2200" spans="1:3" x14ac:dyDescent="0.25">
      <c r="A2200">
        <v>2194</v>
      </c>
      <c r="B2200" t="str">
        <f>"00237407"</f>
        <v>00237407</v>
      </c>
      <c r="C2200" t="s">
        <v>7</v>
      </c>
    </row>
    <row r="2201" spans="1:3" x14ac:dyDescent="0.25">
      <c r="A2201">
        <v>2195</v>
      </c>
      <c r="B2201" t="str">
        <f>"00449708"</f>
        <v>00449708</v>
      </c>
      <c r="C2201" t="s">
        <v>7</v>
      </c>
    </row>
    <row r="2202" spans="1:3" x14ac:dyDescent="0.25">
      <c r="A2202">
        <v>2196</v>
      </c>
      <c r="B2202" t="str">
        <f>"00295921"</f>
        <v>00295921</v>
      </c>
      <c r="C2202" t="s">
        <v>7</v>
      </c>
    </row>
    <row r="2203" spans="1:3" x14ac:dyDescent="0.25">
      <c r="A2203">
        <v>2197</v>
      </c>
      <c r="B2203" t="str">
        <f>"00816344"</f>
        <v>00816344</v>
      </c>
      <c r="C2203" t="s">
        <v>8</v>
      </c>
    </row>
    <row r="2204" spans="1:3" x14ac:dyDescent="0.25">
      <c r="A2204">
        <v>2198</v>
      </c>
      <c r="B2204" t="str">
        <f>"201511027410"</f>
        <v>201511027410</v>
      </c>
      <c r="C2204" t="s">
        <v>7</v>
      </c>
    </row>
    <row r="2205" spans="1:3" x14ac:dyDescent="0.25">
      <c r="A2205">
        <v>2199</v>
      </c>
      <c r="B2205" t="str">
        <f>"00818835"</f>
        <v>00818835</v>
      </c>
      <c r="C2205" t="s">
        <v>8</v>
      </c>
    </row>
    <row r="2206" spans="1:3" x14ac:dyDescent="0.25">
      <c r="A2206">
        <v>2200</v>
      </c>
      <c r="B2206" t="str">
        <f>"00817015"</f>
        <v>00817015</v>
      </c>
      <c r="C2206" t="s">
        <v>8</v>
      </c>
    </row>
    <row r="2207" spans="1:3" x14ac:dyDescent="0.25">
      <c r="A2207">
        <v>2201</v>
      </c>
      <c r="B2207" t="str">
        <f>"00674733"</f>
        <v>00674733</v>
      </c>
      <c r="C2207" t="str">
        <f>"011"</f>
        <v>011</v>
      </c>
    </row>
    <row r="2208" spans="1:3" x14ac:dyDescent="0.25">
      <c r="A2208">
        <v>2202</v>
      </c>
      <c r="B2208" t="str">
        <f>"201603000572"</f>
        <v>201603000572</v>
      </c>
      <c r="C2208" t="s">
        <v>7</v>
      </c>
    </row>
    <row r="2209" spans="1:3" x14ac:dyDescent="0.25">
      <c r="A2209">
        <v>2203</v>
      </c>
      <c r="B2209" t="str">
        <f>"00348978"</f>
        <v>00348978</v>
      </c>
      <c r="C2209" t="s">
        <v>7</v>
      </c>
    </row>
    <row r="2210" spans="1:3" x14ac:dyDescent="0.25">
      <c r="A2210">
        <v>2204</v>
      </c>
      <c r="B2210" t="str">
        <f>"00143077"</f>
        <v>00143077</v>
      </c>
      <c r="C2210" t="s">
        <v>7</v>
      </c>
    </row>
    <row r="2211" spans="1:3" x14ac:dyDescent="0.25">
      <c r="A2211">
        <v>2205</v>
      </c>
      <c r="B2211" t="str">
        <f>"00777466"</f>
        <v>00777466</v>
      </c>
      <c r="C2211" t="s">
        <v>7</v>
      </c>
    </row>
    <row r="2212" spans="1:3" x14ac:dyDescent="0.25">
      <c r="A2212">
        <v>2206</v>
      </c>
      <c r="B2212" t="str">
        <f>"00818582"</f>
        <v>00818582</v>
      </c>
      <c r="C2212" t="str">
        <f>"011"</f>
        <v>011</v>
      </c>
    </row>
    <row r="2213" spans="1:3" x14ac:dyDescent="0.25">
      <c r="A2213">
        <v>2207</v>
      </c>
      <c r="B2213" t="str">
        <f>"00619514"</f>
        <v>00619514</v>
      </c>
      <c r="C2213" t="s">
        <v>7</v>
      </c>
    </row>
    <row r="2214" spans="1:3" x14ac:dyDescent="0.25">
      <c r="A2214">
        <v>2208</v>
      </c>
      <c r="B2214" t="str">
        <f>"00816202"</f>
        <v>00816202</v>
      </c>
      <c r="C2214" t="s">
        <v>7</v>
      </c>
    </row>
    <row r="2215" spans="1:3" x14ac:dyDescent="0.25">
      <c r="A2215">
        <v>2209</v>
      </c>
      <c r="B2215" t="str">
        <f>"00818464"</f>
        <v>00818464</v>
      </c>
      <c r="C2215" t="s">
        <v>10</v>
      </c>
    </row>
    <row r="2216" spans="1:3" x14ac:dyDescent="0.25">
      <c r="A2216">
        <v>2210</v>
      </c>
      <c r="B2216" t="str">
        <f>"00819255"</f>
        <v>00819255</v>
      </c>
      <c r="C2216" t="s">
        <v>7</v>
      </c>
    </row>
    <row r="2217" spans="1:3" x14ac:dyDescent="0.25">
      <c r="A2217">
        <v>2211</v>
      </c>
      <c r="B2217" t="str">
        <f>"00818306"</f>
        <v>00818306</v>
      </c>
      <c r="C2217" t="s">
        <v>7</v>
      </c>
    </row>
    <row r="2218" spans="1:3" x14ac:dyDescent="0.25">
      <c r="A2218">
        <v>2212</v>
      </c>
      <c r="B2218" t="str">
        <f>"00817126"</f>
        <v>00817126</v>
      </c>
      <c r="C2218" t="s">
        <v>7</v>
      </c>
    </row>
    <row r="2219" spans="1:3" x14ac:dyDescent="0.25">
      <c r="A2219">
        <v>2213</v>
      </c>
      <c r="B2219" t="str">
        <f>"00440721"</f>
        <v>00440721</v>
      </c>
      <c r="C2219" t="s">
        <v>7</v>
      </c>
    </row>
    <row r="2220" spans="1:3" x14ac:dyDescent="0.25">
      <c r="A2220">
        <v>2214</v>
      </c>
      <c r="B2220" t="str">
        <f>"00818317"</f>
        <v>00818317</v>
      </c>
      <c r="C2220" t="s">
        <v>8</v>
      </c>
    </row>
    <row r="2221" spans="1:3" x14ac:dyDescent="0.25">
      <c r="A2221">
        <v>2215</v>
      </c>
      <c r="B2221" t="str">
        <f>"00816692"</f>
        <v>00816692</v>
      </c>
      <c r="C2221" t="s">
        <v>8</v>
      </c>
    </row>
    <row r="2222" spans="1:3" x14ac:dyDescent="0.25">
      <c r="A2222">
        <v>2216</v>
      </c>
      <c r="B2222" t="str">
        <f>"00816332"</f>
        <v>00816332</v>
      </c>
      <c r="C2222" t="s">
        <v>7</v>
      </c>
    </row>
    <row r="2223" spans="1:3" x14ac:dyDescent="0.25">
      <c r="A2223">
        <v>2217</v>
      </c>
      <c r="B2223" t="str">
        <f>"00818232"</f>
        <v>00818232</v>
      </c>
      <c r="C2223" t="s">
        <v>7</v>
      </c>
    </row>
    <row r="2224" spans="1:3" x14ac:dyDescent="0.25">
      <c r="A2224">
        <v>2218</v>
      </c>
      <c r="B2224" t="str">
        <f>"00612502"</f>
        <v>00612502</v>
      </c>
      <c r="C2224" t="s">
        <v>7</v>
      </c>
    </row>
    <row r="2225" spans="1:3" x14ac:dyDescent="0.25">
      <c r="A2225">
        <v>2219</v>
      </c>
      <c r="B2225" t="str">
        <f>"00200481"</f>
        <v>00200481</v>
      </c>
      <c r="C2225" t="s">
        <v>7</v>
      </c>
    </row>
    <row r="2226" spans="1:3" x14ac:dyDescent="0.25">
      <c r="A2226">
        <v>2220</v>
      </c>
      <c r="B2226" t="str">
        <f>"00756786"</f>
        <v>00756786</v>
      </c>
      <c r="C2226" t="s">
        <v>8</v>
      </c>
    </row>
    <row r="2227" spans="1:3" x14ac:dyDescent="0.25">
      <c r="A2227">
        <v>2221</v>
      </c>
      <c r="B2227" t="str">
        <f>"201502003255"</f>
        <v>201502003255</v>
      </c>
      <c r="C2227" t="s">
        <v>7</v>
      </c>
    </row>
    <row r="2228" spans="1:3" x14ac:dyDescent="0.25">
      <c r="A2228">
        <v>2222</v>
      </c>
      <c r="B2228" t="str">
        <f>"00443374"</f>
        <v>00443374</v>
      </c>
      <c r="C2228" t="s">
        <v>7</v>
      </c>
    </row>
    <row r="2229" spans="1:3" x14ac:dyDescent="0.25">
      <c r="A2229">
        <v>2223</v>
      </c>
      <c r="B2229" t="str">
        <f>"00769091"</f>
        <v>00769091</v>
      </c>
      <c r="C2229" t="s">
        <v>7</v>
      </c>
    </row>
    <row r="2230" spans="1:3" x14ac:dyDescent="0.25">
      <c r="A2230">
        <v>2224</v>
      </c>
      <c r="B2230" t="str">
        <f>"00683544"</f>
        <v>00683544</v>
      </c>
      <c r="C2230" t="s">
        <v>6</v>
      </c>
    </row>
    <row r="2231" spans="1:3" x14ac:dyDescent="0.25">
      <c r="A2231">
        <v>2225</v>
      </c>
      <c r="B2231" t="str">
        <f>"00219229"</f>
        <v>00219229</v>
      </c>
      <c r="C2231" t="s">
        <v>7</v>
      </c>
    </row>
    <row r="2232" spans="1:3" x14ac:dyDescent="0.25">
      <c r="A2232">
        <v>2226</v>
      </c>
      <c r="B2232" t="str">
        <f>"00750752"</f>
        <v>00750752</v>
      </c>
      <c r="C2232" t="s">
        <v>7</v>
      </c>
    </row>
    <row r="2233" spans="1:3" x14ac:dyDescent="0.25">
      <c r="A2233">
        <v>2227</v>
      </c>
      <c r="B2233" t="str">
        <f>"00442409"</f>
        <v>00442409</v>
      </c>
      <c r="C2233" t="s">
        <v>8</v>
      </c>
    </row>
    <row r="2234" spans="1:3" x14ac:dyDescent="0.25">
      <c r="A2234">
        <v>2228</v>
      </c>
      <c r="B2234" t="str">
        <f>"00750655"</f>
        <v>00750655</v>
      </c>
      <c r="C2234" t="s">
        <v>6</v>
      </c>
    </row>
    <row r="2235" spans="1:3" x14ac:dyDescent="0.25">
      <c r="A2235">
        <v>2229</v>
      </c>
      <c r="B2235" t="str">
        <f>"00783312"</f>
        <v>00783312</v>
      </c>
      <c r="C2235" t="s">
        <v>7</v>
      </c>
    </row>
    <row r="2236" spans="1:3" x14ac:dyDescent="0.25">
      <c r="A2236">
        <v>2230</v>
      </c>
      <c r="B2236" t="str">
        <f>"201604004034"</f>
        <v>201604004034</v>
      </c>
      <c r="C2236" t="s">
        <v>7</v>
      </c>
    </row>
    <row r="2237" spans="1:3" x14ac:dyDescent="0.25">
      <c r="A2237">
        <v>2231</v>
      </c>
      <c r="B2237" t="str">
        <f>"00775409"</f>
        <v>00775409</v>
      </c>
      <c r="C2237" t="s">
        <v>9</v>
      </c>
    </row>
    <row r="2238" spans="1:3" x14ac:dyDescent="0.25">
      <c r="A2238">
        <v>2232</v>
      </c>
      <c r="B2238" t="str">
        <f>"201405002073"</f>
        <v>201405002073</v>
      </c>
      <c r="C2238" t="s">
        <v>8</v>
      </c>
    </row>
    <row r="2239" spans="1:3" x14ac:dyDescent="0.25">
      <c r="A2239">
        <v>2233</v>
      </c>
      <c r="B2239" t="str">
        <f>"00441783"</f>
        <v>00441783</v>
      </c>
      <c r="C2239" t="s">
        <v>7</v>
      </c>
    </row>
    <row r="2240" spans="1:3" x14ac:dyDescent="0.25">
      <c r="A2240">
        <v>2234</v>
      </c>
      <c r="B2240" t="str">
        <f>"00817295"</f>
        <v>00817295</v>
      </c>
      <c r="C2240" t="s">
        <v>7</v>
      </c>
    </row>
    <row r="2241" spans="1:3" x14ac:dyDescent="0.25">
      <c r="A2241">
        <v>2235</v>
      </c>
      <c r="B2241" t="str">
        <f>"00769484"</f>
        <v>00769484</v>
      </c>
      <c r="C2241" t="s">
        <v>7</v>
      </c>
    </row>
    <row r="2242" spans="1:3" x14ac:dyDescent="0.25">
      <c r="A2242">
        <v>2236</v>
      </c>
      <c r="B2242" t="str">
        <f>"00415600"</f>
        <v>00415600</v>
      </c>
      <c r="C2242" t="s">
        <v>14</v>
      </c>
    </row>
    <row r="2243" spans="1:3" x14ac:dyDescent="0.25">
      <c r="A2243">
        <v>2237</v>
      </c>
      <c r="B2243" t="str">
        <f>"00444348"</f>
        <v>00444348</v>
      </c>
      <c r="C2243" t="s">
        <v>10</v>
      </c>
    </row>
    <row r="2244" spans="1:3" x14ac:dyDescent="0.25">
      <c r="A2244">
        <v>2238</v>
      </c>
      <c r="B2244" t="str">
        <f>"00818716"</f>
        <v>00818716</v>
      </c>
      <c r="C2244" t="s">
        <v>6</v>
      </c>
    </row>
    <row r="2245" spans="1:3" x14ac:dyDescent="0.25">
      <c r="A2245">
        <v>2239</v>
      </c>
      <c r="B2245" t="str">
        <f>"00818912"</f>
        <v>00818912</v>
      </c>
      <c r="C2245" t="s">
        <v>7</v>
      </c>
    </row>
    <row r="2246" spans="1:3" x14ac:dyDescent="0.25">
      <c r="A2246">
        <v>2240</v>
      </c>
      <c r="B2246" t="str">
        <f>"200712003188"</f>
        <v>200712003188</v>
      </c>
      <c r="C2246" t="s">
        <v>6</v>
      </c>
    </row>
    <row r="2247" spans="1:3" x14ac:dyDescent="0.25">
      <c r="A2247">
        <v>2241</v>
      </c>
      <c r="B2247" t="str">
        <f>"00539454"</f>
        <v>00539454</v>
      </c>
      <c r="C2247" t="s">
        <v>8</v>
      </c>
    </row>
    <row r="2248" spans="1:3" x14ac:dyDescent="0.25">
      <c r="A2248">
        <v>2242</v>
      </c>
      <c r="B2248" t="str">
        <f>"00754642"</f>
        <v>00754642</v>
      </c>
      <c r="C2248" t="s">
        <v>7</v>
      </c>
    </row>
    <row r="2249" spans="1:3" x14ac:dyDescent="0.25">
      <c r="A2249">
        <v>2243</v>
      </c>
      <c r="B2249" t="str">
        <f>"00818505"</f>
        <v>00818505</v>
      </c>
      <c r="C2249" t="s">
        <v>8</v>
      </c>
    </row>
    <row r="2250" spans="1:3" x14ac:dyDescent="0.25">
      <c r="A2250">
        <v>2244</v>
      </c>
      <c r="B2250" t="str">
        <f>"00442545"</f>
        <v>00442545</v>
      </c>
      <c r="C2250" t="s">
        <v>8</v>
      </c>
    </row>
    <row r="2251" spans="1:3" x14ac:dyDescent="0.25">
      <c r="A2251">
        <v>2245</v>
      </c>
      <c r="B2251" t="str">
        <f>"00436092"</f>
        <v>00436092</v>
      </c>
      <c r="C2251" t="s">
        <v>7</v>
      </c>
    </row>
    <row r="2252" spans="1:3" x14ac:dyDescent="0.25">
      <c r="A2252">
        <v>2246</v>
      </c>
      <c r="B2252" t="str">
        <f>"00450627"</f>
        <v>00450627</v>
      </c>
      <c r="C2252" t="s">
        <v>7</v>
      </c>
    </row>
    <row r="2253" spans="1:3" x14ac:dyDescent="0.25">
      <c r="A2253">
        <v>2247</v>
      </c>
      <c r="B2253" t="str">
        <f>"00819259"</f>
        <v>00819259</v>
      </c>
      <c r="C2253" t="s">
        <v>7</v>
      </c>
    </row>
    <row r="2254" spans="1:3" x14ac:dyDescent="0.25">
      <c r="A2254">
        <v>2248</v>
      </c>
      <c r="B2254" t="str">
        <f>"00147078"</f>
        <v>00147078</v>
      </c>
      <c r="C2254" t="s">
        <v>6</v>
      </c>
    </row>
    <row r="2255" spans="1:3" x14ac:dyDescent="0.25">
      <c r="A2255">
        <v>2249</v>
      </c>
      <c r="B2255" t="str">
        <f>"00818125"</f>
        <v>00818125</v>
      </c>
      <c r="C2255" t="s">
        <v>7</v>
      </c>
    </row>
    <row r="2256" spans="1:3" x14ac:dyDescent="0.25">
      <c r="A2256">
        <v>2250</v>
      </c>
      <c r="B2256" t="str">
        <f>"00779521"</f>
        <v>00779521</v>
      </c>
      <c r="C2256" t="s">
        <v>7</v>
      </c>
    </row>
    <row r="2257" spans="1:3" x14ac:dyDescent="0.25">
      <c r="A2257">
        <v>2251</v>
      </c>
      <c r="B2257" t="str">
        <f>"00740657"</f>
        <v>00740657</v>
      </c>
      <c r="C2257" t="s">
        <v>7</v>
      </c>
    </row>
    <row r="2258" spans="1:3" x14ac:dyDescent="0.25">
      <c r="A2258">
        <v>2252</v>
      </c>
      <c r="B2258" t="str">
        <f>"00144987"</f>
        <v>00144987</v>
      </c>
      <c r="C2258" t="s">
        <v>7</v>
      </c>
    </row>
    <row r="2259" spans="1:3" x14ac:dyDescent="0.25">
      <c r="A2259">
        <v>2253</v>
      </c>
      <c r="B2259" t="str">
        <f>"00447120"</f>
        <v>00447120</v>
      </c>
      <c r="C2259" t="s">
        <v>7</v>
      </c>
    </row>
    <row r="2260" spans="1:3" x14ac:dyDescent="0.25">
      <c r="A2260">
        <v>2254</v>
      </c>
      <c r="B2260" t="str">
        <f>"00542295"</f>
        <v>00542295</v>
      </c>
      <c r="C2260" t="s">
        <v>7</v>
      </c>
    </row>
    <row r="2261" spans="1:3" x14ac:dyDescent="0.25">
      <c r="A2261">
        <v>2255</v>
      </c>
      <c r="B2261" t="str">
        <f>"00446201"</f>
        <v>00446201</v>
      </c>
      <c r="C2261" t="s">
        <v>7</v>
      </c>
    </row>
    <row r="2262" spans="1:3" x14ac:dyDescent="0.25">
      <c r="A2262">
        <v>2256</v>
      </c>
      <c r="B2262" t="str">
        <f>"00229973"</f>
        <v>00229973</v>
      </c>
      <c r="C2262" t="s">
        <v>8</v>
      </c>
    </row>
    <row r="2263" spans="1:3" x14ac:dyDescent="0.25">
      <c r="A2263">
        <v>2257</v>
      </c>
      <c r="B2263" t="str">
        <f>"00816672"</f>
        <v>00816672</v>
      </c>
      <c r="C2263" t="s">
        <v>8</v>
      </c>
    </row>
    <row r="2264" spans="1:3" x14ac:dyDescent="0.25">
      <c r="A2264">
        <v>2258</v>
      </c>
      <c r="B2264" t="str">
        <f>"00445975"</f>
        <v>00445975</v>
      </c>
      <c r="C2264" t="s">
        <v>8</v>
      </c>
    </row>
    <row r="2265" spans="1:3" x14ac:dyDescent="0.25">
      <c r="A2265">
        <v>2259</v>
      </c>
      <c r="B2265" t="str">
        <f>"00442286"</f>
        <v>00442286</v>
      </c>
      <c r="C2265" t="s">
        <v>8</v>
      </c>
    </row>
    <row r="2266" spans="1:3" x14ac:dyDescent="0.25">
      <c r="A2266">
        <v>2260</v>
      </c>
      <c r="B2266" t="str">
        <f>"00335303"</f>
        <v>00335303</v>
      </c>
      <c r="C2266" t="s">
        <v>7</v>
      </c>
    </row>
    <row r="2267" spans="1:3" x14ac:dyDescent="0.25">
      <c r="A2267">
        <v>2261</v>
      </c>
      <c r="B2267" t="str">
        <f>"00783172"</f>
        <v>00783172</v>
      </c>
      <c r="C2267" t="s">
        <v>7</v>
      </c>
    </row>
    <row r="2268" spans="1:3" x14ac:dyDescent="0.25">
      <c r="A2268">
        <v>2262</v>
      </c>
      <c r="B2268" t="str">
        <f>"00816193"</f>
        <v>00816193</v>
      </c>
      <c r="C2268" t="s">
        <v>8</v>
      </c>
    </row>
    <row r="2269" spans="1:3" x14ac:dyDescent="0.25">
      <c r="A2269">
        <v>2263</v>
      </c>
      <c r="B2269" t="str">
        <f>"00818958"</f>
        <v>00818958</v>
      </c>
      <c r="C2269" t="s">
        <v>7</v>
      </c>
    </row>
    <row r="2270" spans="1:3" x14ac:dyDescent="0.25">
      <c r="A2270">
        <v>2264</v>
      </c>
      <c r="B2270" t="str">
        <f>"00031848"</f>
        <v>00031848</v>
      </c>
      <c r="C2270" t="s">
        <v>8</v>
      </c>
    </row>
    <row r="2271" spans="1:3" x14ac:dyDescent="0.25">
      <c r="A2271">
        <v>2265</v>
      </c>
      <c r="B2271" t="str">
        <f>"00816807"</f>
        <v>00816807</v>
      </c>
      <c r="C2271" t="s">
        <v>10</v>
      </c>
    </row>
    <row r="2272" spans="1:3" x14ac:dyDescent="0.25">
      <c r="A2272">
        <v>2266</v>
      </c>
      <c r="B2272" t="str">
        <f>"00818709"</f>
        <v>00818709</v>
      </c>
      <c r="C2272" t="s">
        <v>7</v>
      </c>
    </row>
    <row r="2273" spans="1:3" x14ac:dyDescent="0.25">
      <c r="A2273">
        <v>2267</v>
      </c>
      <c r="B2273" t="str">
        <f>"00816957"</f>
        <v>00816957</v>
      </c>
      <c r="C2273" t="s">
        <v>10</v>
      </c>
    </row>
    <row r="2274" spans="1:3" x14ac:dyDescent="0.25">
      <c r="A2274">
        <v>2268</v>
      </c>
      <c r="B2274" t="str">
        <f>"00819029"</f>
        <v>00819029</v>
      </c>
      <c r="C2274" t="s">
        <v>7</v>
      </c>
    </row>
    <row r="2275" spans="1:3" x14ac:dyDescent="0.25">
      <c r="A2275">
        <v>2269</v>
      </c>
      <c r="B2275" t="str">
        <f>"00819038"</f>
        <v>00819038</v>
      </c>
      <c r="C2275" t="s">
        <v>9</v>
      </c>
    </row>
    <row r="2276" spans="1:3" x14ac:dyDescent="0.25">
      <c r="A2276">
        <v>2270</v>
      </c>
      <c r="B2276" t="str">
        <f>"00020719"</f>
        <v>00020719</v>
      </c>
      <c r="C2276" t="s">
        <v>6</v>
      </c>
    </row>
    <row r="2277" spans="1:3" x14ac:dyDescent="0.25">
      <c r="A2277">
        <v>2271</v>
      </c>
      <c r="B2277" t="str">
        <f>"00817882"</f>
        <v>00817882</v>
      </c>
      <c r="C2277" t="s">
        <v>7</v>
      </c>
    </row>
    <row r="2278" spans="1:3" x14ac:dyDescent="0.25">
      <c r="A2278">
        <v>2272</v>
      </c>
      <c r="B2278" t="str">
        <f>"201512000467"</f>
        <v>201512000467</v>
      </c>
      <c r="C2278" t="s">
        <v>10</v>
      </c>
    </row>
    <row r="2279" spans="1:3" x14ac:dyDescent="0.25">
      <c r="A2279">
        <v>2273</v>
      </c>
      <c r="B2279" t="str">
        <f>"00818241"</f>
        <v>00818241</v>
      </c>
      <c r="C2279" t="s">
        <v>7</v>
      </c>
    </row>
    <row r="2280" spans="1:3" x14ac:dyDescent="0.25">
      <c r="A2280">
        <v>2274</v>
      </c>
      <c r="B2280" t="str">
        <f>"201410009652"</f>
        <v>201410009652</v>
      </c>
      <c r="C2280" t="s">
        <v>8</v>
      </c>
    </row>
    <row r="2281" spans="1:3" x14ac:dyDescent="0.25">
      <c r="A2281">
        <v>2275</v>
      </c>
      <c r="B2281" t="str">
        <f>"00776449"</f>
        <v>00776449</v>
      </c>
      <c r="C2281" t="s">
        <v>8</v>
      </c>
    </row>
    <row r="2282" spans="1:3" x14ac:dyDescent="0.25">
      <c r="A2282">
        <v>2276</v>
      </c>
      <c r="B2282" t="str">
        <f>"00766010"</f>
        <v>00766010</v>
      </c>
      <c r="C2282" t="s">
        <v>17</v>
      </c>
    </row>
    <row r="2283" spans="1:3" x14ac:dyDescent="0.25">
      <c r="A2283">
        <v>2277</v>
      </c>
      <c r="B2283" t="str">
        <f>"00793288"</f>
        <v>00793288</v>
      </c>
      <c r="C2283" t="s">
        <v>7</v>
      </c>
    </row>
    <row r="2284" spans="1:3" x14ac:dyDescent="0.25">
      <c r="A2284">
        <v>2278</v>
      </c>
      <c r="B2284" t="str">
        <f>"00339689"</f>
        <v>00339689</v>
      </c>
      <c r="C2284" t="s">
        <v>8</v>
      </c>
    </row>
    <row r="2285" spans="1:3" x14ac:dyDescent="0.25">
      <c r="A2285">
        <v>2279</v>
      </c>
      <c r="B2285" t="str">
        <f>"00764391"</f>
        <v>00764391</v>
      </c>
      <c r="C2285" t="s">
        <v>8</v>
      </c>
    </row>
    <row r="2286" spans="1:3" x14ac:dyDescent="0.25">
      <c r="A2286">
        <v>2280</v>
      </c>
      <c r="B2286" t="str">
        <f>"00816062"</f>
        <v>00816062</v>
      </c>
      <c r="C2286" t="s">
        <v>10</v>
      </c>
    </row>
    <row r="2287" spans="1:3" x14ac:dyDescent="0.25">
      <c r="A2287">
        <v>2281</v>
      </c>
      <c r="B2287" t="str">
        <f>"201406008162"</f>
        <v>201406008162</v>
      </c>
      <c r="C2287" t="s">
        <v>6</v>
      </c>
    </row>
    <row r="2288" spans="1:3" x14ac:dyDescent="0.25">
      <c r="A2288">
        <v>2282</v>
      </c>
      <c r="B2288" t="str">
        <f>"00548440"</f>
        <v>00548440</v>
      </c>
      <c r="C2288" t="s">
        <v>7</v>
      </c>
    </row>
    <row r="2289" spans="1:3" x14ac:dyDescent="0.25">
      <c r="A2289">
        <v>2283</v>
      </c>
      <c r="B2289" t="str">
        <f>"00578791"</f>
        <v>00578791</v>
      </c>
      <c r="C2289" t="s">
        <v>7</v>
      </c>
    </row>
    <row r="2290" spans="1:3" x14ac:dyDescent="0.25">
      <c r="A2290">
        <v>2284</v>
      </c>
      <c r="B2290" t="str">
        <f>"00496787"</f>
        <v>00496787</v>
      </c>
      <c r="C2290" t="s">
        <v>7</v>
      </c>
    </row>
    <row r="2291" spans="1:3" x14ac:dyDescent="0.25">
      <c r="A2291">
        <v>2285</v>
      </c>
      <c r="B2291" t="str">
        <f>"00816867"</f>
        <v>00816867</v>
      </c>
      <c r="C2291" t="s">
        <v>8</v>
      </c>
    </row>
    <row r="2292" spans="1:3" x14ac:dyDescent="0.25">
      <c r="A2292">
        <v>2286</v>
      </c>
      <c r="B2292" t="str">
        <f>"00818089"</f>
        <v>00818089</v>
      </c>
      <c r="C2292" t="s">
        <v>7</v>
      </c>
    </row>
    <row r="2293" spans="1:3" x14ac:dyDescent="0.25">
      <c r="A2293">
        <v>2287</v>
      </c>
      <c r="B2293" t="str">
        <f>"00816174"</f>
        <v>00816174</v>
      </c>
      <c r="C2293" t="s">
        <v>7</v>
      </c>
    </row>
    <row r="2294" spans="1:3" x14ac:dyDescent="0.25">
      <c r="A2294">
        <v>2288</v>
      </c>
      <c r="B2294" t="str">
        <f>"00819190"</f>
        <v>00819190</v>
      </c>
      <c r="C2294" t="s">
        <v>8</v>
      </c>
    </row>
    <row r="2295" spans="1:3" x14ac:dyDescent="0.25">
      <c r="A2295">
        <v>2289</v>
      </c>
      <c r="B2295" t="str">
        <f>"00818759"</f>
        <v>00818759</v>
      </c>
      <c r="C2295" t="s">
        <v>7</v>
      </c>
    </row>
    <row r="2296" spans="1:3" x14ac:dyDescent="0.25">
      <c r="A2296">
        <v>2290</v>
      </c>
      <c r="B2296" t="str">
        <f>"00816723"</f>
        <v>00816723</v>
      </c>
      <c r="C2296" t="s">
        <v>7</v>
      </c>
    </row>
    <row r="2297" spans="1:3" x14ac:dyDescent="0.25">
      <c r="A2297">
        <v>2291</v>
      </c>
      <c r="B2297" t="str">
        <f>"00198040"</f>
        <v>00198040</v>
      </c>
      <c r="C2297" t="s">
        <v>6</v>
      </c>
    </row>
    <row r="2298" spans="1:3" x14ac:dyDescent="0.25">
      <c r="A2298">
        <v>2292</v>
      </c>
      <c r="B2298" t="str">
        <f>"00444461"</f>
        <v>00444461</v>
      </c>
      <c r="C2298" t="s">
        <v>10</v>
      </c>
    </row>
    <row r="2299" spans="1:3" x14ac:dyDescent="0.25">
      <c r="A2299">
        <v>2293</v>
      </c>
      <c r="B2299" t="str">
        <f>"00816273"</f>
        <v>00816273</v>
      </c>
      <c r="C2299" t="s">
        <v>7</v>
      </c>
    </row>
    <row r="2300" spans="1:3" x14ac:dyDescent="0.25">
      <c r="A2300">
        <v>2294</v>
      </c>
      <c r="B2300" t="str">
        <f>"00193798"</f>
        <v>00193798</v>
      </c>
      <c r="C2300" t="s">
        <v>8</v>
      </c>
    </row>
    <row r="2301" spans="1:3" x14ac:dyDescent="0.25">
      <c r="A2301">
        <v>2295</v>
      </c>
      <c r="B2301" t="str">
        <f>"00817571"</f>
        <v>00817571</v>
      </c>
      <c r="C2301" t="s">
        <v>7</v>
      </c>
    </row>
    <row r="2302" spans="1:3" x14ac:dyDescent="0.25">
      <c r="A2302">
        <v>2296</v>
      </c>
      <c r="B2302" t="str">
        <f>"00205261"</f>
        <v>00205261</v>
      </c>
      <c r="C2302" t="s">
        <v>7</v>
      </c>
    </row>
    <row r="2303" spans="1:3" x14ac:dyDescent="0.25">
      <c r="A2303">
        <v>2297</v>
      </c>
      <c r="B2303" t="str">
        <f>"00448171"</f>
        <v>00448171</v>
      </c>
      <c r="C2303" t="s">
        <v>7</v>
      </c>
    </row>
    <row r="2304" spans="1:3" x14ac:dyDescent="0.25">
      <c r="A2304">
        <v>2298</v>
      </c>
      <c r="B2304" t="str">
        <f>"00817298"</f>
        <v>00817298</v>
      </c>
      <c r="C2304" t="s">
        <v>7</v>
      </c>
    </row>
    <row r="2305" spans="1:3" x14ac:dyDescent="0.25">
      <c r="A2305">
        <v>2299</v>
      </c>
      <c r="B2305" t="str">
        <f>"00815518"</f>
        <v>00815518</v>
      </c>
      <c r="C2305" t="s">
        <v>9</v>
      </c>
    </row>
    <row r="2306" spans="1:3" x14ac:dyDescent="0.25">
      <c r="A2306">
        <v>2300</v>
      </c>
      <c r="B2306" t="str">
        <f>"00498741"</f>
        <v>00498741</v>
      </c>
      <c r="C2306" t="s">
        <v>7</v>
      </c>
    </row>
    <row r="2307" spans="1:3" x14ac:dyDescent="0.25">
      <c r="A2307">
        <v>2301</v>
      </c>
      <c r="B2307" t="str">
        <f>"201502003747"</f>
        <v>201502003747</v>
      </c>
      <c r="C2307" t="s">
        <v>8</v>
      </c>
    </row>
    <row r="2308" spans="1:3" x14ac:dyDescent="0.25">
      <c r="A2308">
        <v>2302</v>
      </c>
      <c r="B2308" t="str">
        <f>"00817257"</f>
        <v>00817257</v>
      </c>
      <c r="C2308" t="s">
        <v>11</v>
      </c>
    </row>
    <row r="2309" spans="1:3" x14ac:dyDescent="0.25">
      <c r="A2309">
        <v>2303</v>
      </c>
      <c r="B2309" t="str">
        <f>"00808641"</f>
        <v>00808641</v>
      </c>
      <c r="C2309" t="s">
        <v>7</v>
      </c>
    </row>
    <row r="2310" spans="1:3" x14ac:dyDescent="0.25">
      <c r="A2310">
        <v>2304</v>
      </c>
      <c r="B2310" t="str">
        <f>"00775162"</f>
        <v>00775162</v>
      </c>
      <c r="C2310" t="s">
        <v>8</v>
      </c>
    </row>
    <row r="2311" spans="1:3" x14ac:dyDescent="0.25">
      <c r="A2311">
        <v>2305</v>
      </c>
      <c r="B2311" t="str">
        <f>"00816617"</f>
        <v>00816617</v>
      </c>
      <c r="C2311" t="s">
        <v>6</v>
      </c>
    </row>
    <row r="2312" spans="1:3" x14ac:dyDescent="0.25">
      <c r="A2312">
        <v>2306</v>
      </c>
      <c r="B2312" t="str">
        <f>"00817308"</f>
        <v>00817308</v>
      </c>
      <c r="C2312" t="s">
        <v>7</v>
      </c>
    </row>
    <row r="2313" spans="1:3" x14ac:dyDescent="0.25">
      <c r="A2313">
        <v>2307</v>
      </c>
      <c r="B2313" t="str">
        <f>"00442264"</f>
        <v>00442264</v>
      </c>
      <c r="C2313" t="s">
        <v>7</v>
      </c>
    </row>
    <row r="2314" spans="1:3" x14ac:dyDescent="0.25">
      <c r="A2314">
        <v>2308</v>
      </c>
      <c r="B2314" t="str">
        <f>"00459596"</f>
        <v>00459596</v>
      </c>
      <c r="C2314" t="s">
        <v>7</v>
      </c>
    </row>
    <row r="2315" spans="1:3" x14ac:dyDescent="0.25">
      <c r="A2315">
        <v>2309</v>
      </c>
      <c r="B2315" t="str">
        <f>"00816815"</f>
        <v>00816815</v>
      </c>
      <c r="C2315" t="s">
        <v>8</v>
      </c>
    </row>
    <row r="2316" spans="1:3" x14ac:dyDescent="0.25">
      <c r="A2316">
        <v>2310</v>
      </c>
      <c r="B2316" t="str">
        <f>"00785757"</f>
        <v>00785757</v>
      </c>
      <c r="C2316" t="s">
        <v>8</v>
      </c>
    </row>
    <row r="2317" spans="1:3" x14ac:dyDescent="0.25">
      <c r="A2317">
        <v>2311</v>
      </c>
      <c r="B2317" t="str">
        <f>"00442777"</f>
        <v>00442777</v>
      </c>
      <c r="C2317" t="s">
        <v>7</v>
      </c>
    </row>
    <row r="2318" spans="1:3" x14ac:dyDescent="0.25">
      <c r="A2318">
        <v>2312</v>
      </c>
      <c r="B2318" t="str">
        <f>"00819120"</f>
        <v>00819120</v>
      </c>
      <c r="C2318" t="s">
        <v>8</v>
      </c>
    </row>
    <row r="2319" spans="1:3" x14ac:dyDescent="0.25">
      <c r="A2319">
        <v>2313</v>
      </c>
      <c r="B2319" t="str">
        <f>"00815995"</f>
        <v>00815995</v>
      </c>
      <c r="C2319" t="s">
        <v>7</v>
      </c>
    </row>
    <row r="2320" spans="1:3" x14ac:dyDescent="0.25">
      <c r="A2320">
        <v>2314</v>
      </c>
      <c r="B2320" t="str">
        <f>"00818260"</f>
        <v>00818260</v>
      </c>
      <c r="C2320" t="s">
        <v>7</v>
      </c>
    </row>
    <row r="2321" spans="1:3" x14ac:dyDescent="0.25">
      <c r="A2321">
        <v>2315</v>
      </c>
      <c r="B2321" t="str">
        <f>"00445481"</f>
        <v>00445481</v>
      </c>
      <c r="C2321" t="s">
        <v>7</v>
      </c>
    </row>
    <row r="2322" spans="1:3" x14ac:dyDescent="0.25">
      <c r="A2322">
        <v>2316</v>
      </c>
      <c r="B2322" t="str">
        <f>"00784104"</f>
        <v>00784104</v>
      </c>
      <c r="C2322" t="s">
        <v>7</v>
      </c>
    </row>
    <row r="2323" spans="1:3" x14ac:dyDescent="0.25">
      <c r="A2323">
        <v>2317</v>
      </c>
      <c r="B2323" t="str">
        <f>"00560418"</f>
        <v>00560418</v>
      </c>
      <c r="C2323" t="s">
        <v>7</v>
      </c>
    </row>
    <row r="2324" spans="1:3" x14ac:dyDescent="0.25">
      <c r="A2324">
        <v>2318</v>
      </c>
      <c r="B2324" t="str">
        <f>"00449067"</f>
        <v>00449067</v>
      </c>
      <c r="C2324" t="s">
        <v>8</v>
      </c>
    </row>
    <row r="2325" spans="1:3" x14ac:dyDescent="0.25">
      <c r="A2325">
        <v>2319</v>
      </c>
      <c r="B2325" t="str">
        <f>"00816753"</f>
        <v>00816753</v>
      </c>
      <c r="C2325" t="s">
        <v>6</v>
      </c>
    </row>
    <row r="2326" spans="1:3" x14ac:dyDescent="0.25">
      <c r="A2326">
        <v>2320</v>
      </c>
      <c r="B2326" t="str">
        <f>"00817920"</f>
        <v>00817920</v>
      </c>
      <c r="C2326" t="s">
        <v>9</v>
      </c>
    </row>
    <row r="2327" spans="1:3" x14ac:dyDescent="0.25">
      <c r="A2327">
        <v>2321</v>
      </c>
      <c r="B2327" t="str">
        <f>"00783406"</f>
        <v>00783406</v>
      </c>
      <c r="C2327" t="s">
        <v>6</v>
      </c>
    </row>
    <row r="2328" spans="1:3" x14ac:dyDescent="0.25">
      <c r="A2328">
        <v>2322</v>
      </c>
      <c r="B2328" t="str">
        <f>"00766004"</f>
        <v>00766004</v>
      </c>
      <c r="C2328" t="s">
        <v>7</v>
      </c>
    </row>
    <row r="2329" spans="1:3" x14ac:dyDescent="0.25">
      <c r="A2329">
        <v>2323</v>
      </c>
      <c r="B2329" t="str">
        <f>"00357815"</f>
        <v>00357815</v>
      </c>
      <c r="C2329" t="s">
        <v>7</v>
      </c>
    </row>
    <row r="2330" spans="1:3" x14ac:dyDescent="0.25">
      <c r="A2330">
        <v>2324</v>
      </c>
      <c r="B2330" t="str">
        <f>"00818279"</f>
        <v>00818279</v>
      </c>
      <c r="C2330" t="s">
        <v>7</v>
      </c>
    </row>
    <row r="2331" spans="1:3" x14ac:dyDescent="0.25">
      <c r="A2331">
        <v>2325</v>
      </c>
      <c r="B2331" t="str">
        <f>"00817040"</f>
        <v>00817040</v>
      </c>
      <c r="C2331" t="s">
        <v>7</v>
      </c>
    </row>
    <row r="2332" spans="1:3" x14ac:dyDescent="0.25">
      <c r="A2332">
        <v>2326</v>
      </c>
      <c r="B2332" t="str">
        <f>"00817477"</f>
        <v>00817477</v>
      </c>
      <c r="C2332" t="s">
        <v>8</v>
      </c>
    </row>
    <row r="2333" spans="1:3" x14ac:dyDescent="0.25">
      <c r="A2333">
        <v>2327</v>
      </c>
      <c r="B2333" t="str">
        <f>"00815469"</f>
        <v>00815469</v>
      </c>
      <c r="C2333" t="s">
        <v>6</v>
      </c>
    </row>
    <row r="2334" spans="1:3" x14ac:dyDescent="0.25">
      <c r="A2334">
        <v>2328</v>
      </c>
      <c r="B2334" t="str">
        <f>"201604001950"</f>
        <v>201604001950</v>
      </c>
      <c r="C2334" t="s">
        <v>8</v>
      </c>
    </row>
    <row r="2335" spans="1:3" x14ac:dyDescent="0.25">
      <c r="A2335">
        <v>2329</v>
      </c>
      <c r="B2335" t="str">
        <f>"00817210"</f>
        <v>00817210</v>
      </c>
      <c r="C2335" t="s">
        <v>8</v>
      </c>
    </row>
    <row r="2336" spans="1:3" x14ac:dyDescent="0.25">
      <c r="A2336">
        <v>2330</v>
      </c>
      <c r="B2336" t="str">
        <f>"200802001108"</f>
        <v>200802001108</v>
      </c>
      <c r="C2336" t="s">
        <v>6</v>
      </c>
    </row>
    <row r="2337" spans="1:3" x14ac:dyDescent="0.25">
      <c r="A2337">
        <v>2331</v>
      </c>
      <c r="B2337" t="str">
        <f>"201412001687"</f>
        <v>201412001687</v>
      </c>
      <c r="C2337" t="s">
        <v>6</v>
      </c>
    </row>
    <row r="2338" spans="1:3" x14ac:dyDescent="0.25">
      <c r="A2338">
        <v>2332</v>
      </c>
      <c r="B2338" t="str">
        <f>"00817721"</f>
        <v>00817721</v>
      </c>
      <c r="C2338" t="s">
        <v>7</v>
      </c>
    </row>
    <row r="2339" spans="1:3" x14ac:dyDescent="0.25">
      <c r="A2339">
        <v>2333</v>
      </c>
      <c r="B2339" t="str">
        <f>"00817277"</f>
        <v>00817277</v>
      </c>
      <c r="C2339" t="s">
        <v>7</v>
      </c>
    </row>
    <row r="2340" spans="1:3" x14ac:dyDescent="0.25">
      <c r="A2340">
        <v>2334</v>
      </c>
      <c r="B2340" t="str">
        <f>"00444402"</f>
        <v>00444402</v>
      </c>
      <c r="C2340" t="s">
        <v>7</v>
      </c>
    </row>
    <row r="2341" spans="1:3" x14ac:dyDescent="0.25">
      <c r="A2341">
        <v>2335</v>
      </c>
      <c r="B2341" t="str">
        <f>"00818682"</f>
        <v>00818682</v>
      </c>
      <c r="C2341" t="s">
        <v>7</v>
      </c>
    </row>
    <row r="2342" spans="1:3" x14ac:dyDescent="0.25">
      <c r="A2342">
        <v>2336</v>
      </c>
      <c r="B2342" t="str">
        <f>"201604005971"</f>
        <v>201604005971</v>
      </c>
      <c r="C2342" t="s">
        <v>7</v>
      </c>
    </row>
    <row r="2343" spans="1:3" x14ac:dyDescent="0.25">
      <c r="A2343">
        <v>2337</v>
      </c>
      <c r="B2343" t="str">
        <f>"00089209"</f>
        <v>00089209</v>
      </c>
      <c r="C2343" t="s">
        <v>8</v>
      </c>
    </row>
    <row r="2344" spans="1:3" x14ac:dyDescent="0.25">
      <c r="A2344">
        <v>2338</v>
      </c>
      <c r="B2344" t="str">
        <f>"00090588"</f>
        <v>00090588</v>
      </c>
      <c r="C2344" t="s">
        <v>7</v>
      </c>
    </row>
    <row r="2345" spans="1:3" x14ac:dyDescent="0.25">
      <c r="A2345">
        <v>2339</v>
      </c>
      <c r="B2345" t="str">
        <f>"00817264"</f>
        <v>00817264</v>
      </c>
      <c r="C2345" t="s">
        <v>7</v>
      </c>
    </row>
    <row r="2346" spans="1:3" x14ac:dyDescent="0.25">
      <c r="A2346">
        <v>2340</v>
      </c>
      <c r="B2346" t="str">
        <f>"00818680"</f>
        <v>00818680</v>
      </c>
      <c r="C2346" t="s">
        <v>7</v>
      </c>
    </row>
    <row r="2347" spans="1:3" x14ac:dyDescent="0.25">
      <c r="A2347">
        <v>2341</v>
      </c>
      <c r="B2347" t="str">
        <f>"00816069"</f>
        <v>00816069</v>
      </c>
      <c r="C2347" t="s">
        <v>6</v>
      </c>
    </row>
    <row r="2348" spans="1:3" x14ac:dyDescent="0.25">
      <c r="A2348">
        <v>2342</v>
      </c>
      <c r="B2348" t="str">
        <f>"00448477"</f>
        <v>00448477</v>
      </c>
      <c r="C2348" t="s">
        <v>7</v>
      </c>
    </row>
    <row r="2349" spans="1:3" x14ac:dyDescent="0.25">
      <c r="A2349">
        <v>2343</v>
      </c>
      <c r="B2349" t="str">
        <f>"00816881"</f>
        <v>00816881</v>
      </c>
      <c r="C2349" t="s">
        <v>8</v>
      </c>
    </row>
    <row r="2350" spans="1:3" x14ac:dyDescent="0.25">
      <c r="A2350">
        <v>2344</v>
      </c>
      <c r="B2350" t="str">
        <f>"00445435"</f>
        <v>00445435</v>
      </c>
      <c r="C2350" t="s">
        <v>7</v>
      </c>
    </row>
    <row r="2351" spans="1:3" x14ac:dyDescent="0.25">
      <c r="A2351">
        <v>2345</v>
      </c>
      <c r="B2351" t="str">
        <f>"00818656"</f>
        <v>00818656</v>
      </c>
      <c r="C2351" t="s">
        <v>7</v>
      </c>
    </row>
    <row r="2352" spans="1:3" x14ac:dyDescent="0.25">
      <c r="A2352">
        <v>2346</v>
      </c>
      <c r="B2352" t="str">
        <f>"201603000088"</f>
        <v>201603000088</v>
      </c>
      <c r="C2352" t="s">
        <v>6</v>
      </c>
    </row>
    <row r="2353" spans="1:3" x14ac:dyDescent="0.25">
      <c r="A2353">
        <v>2347</v>
      </c>
      <c r="B2353" t="str">
        <f>"00817062"</f>
        <v>00817062</v>
      </c>
      <c r="C2353" t="s">
        <v>7</v>
      </c>
    </row>
    <row r="2354" spans="1:3" x14ac:dyDescent="0.25">
      <c r="A2354">
        <v>2348</v>
      </c>
      <c r="B2354" t="str">
        <f>"00493172"</f>
        <v>00493172</v>
      </c>
      <c r="C2354" t="s">
        <v>8</v>
      </c>
    </row>
    <row r="2355" spans="1:3" x14ac:dyDescent="0.25">
      <c r="A2355">
        <v>2349</v>
      </c>
      <c r="B2355" t="str">
        <f>"00819167"</f>
        <v>00819167</v>
      </c>
      <c r="C2355" t="s">
        <v>7</v>
      </c>
    </row>
    <row r="2356" spans="1:3" x14ac:dyDescent="0.25">
      <c r="A2356">
        <v>2350</v>
      </c>
      <c r="B2356" t="str">
        <f>"00818493"</f>
        <v>00818493</v>
      </c>
      <c r="C2356" t="s">
        <v>7</v>
      </c>
    </row>
    <row r="2357" spans="1:3" x14ac:dyDescent="0.25">
      <c r="A2357">
        <v>2351</v>
      </c>
      <c r="B2357" t="str">
        <f>"00817618"</f>
        <v>00817618</v>
      </c>
      <c r="C2357" t="s">
        <v>7</v>
      </c>
    </row>
    <row r="2358" spans="1:3" x14ac:dyDescent="0.25">
      <c r="A2358">
        <v>2352</v>
      </c>
      <c r="B2358" t="str">
        <f>"00818527"</f>
        <v>00818527</v>
      </c>
      <c r="C2358" t="s">
        <v>13</v>
      </c>
    </row>
    <row r="2359" spans="1:3" x14ac:dyDescent="0.25">
      <c r="A2359">
        <v>2353</v>
      </c>
      <c r="B2359" t="str">
        <f>"00015744"</f>
        <v>00015744</v>
      </c>
      <c r="C2359" t="s">
        <v>8</v>
      </c>
    </row>
    <row r="2360" spans="1:3" x14ac:dyDescent="0.25">
      <c r="A2360">
        <v>2354</v>
      </c>
      <c r="B2360" t="str">
        <f>"00287195"</f>
        <v>00287195</v>
      </c>
      <c r="C2360" t="s">
        <v>8</v>
      </c>
    </row>
    <row r="2361" spans="1:3" x14ac:dyDescent="0.25">
      <c r="A2361">
        <v>2355</v>
      </c>
      <c r="B2361" t="str">
        <f>"00660506"</f>
        <v>00660506</v>
      </c>
      <c r="C2361" t="s">
        <v>7</v>
      </c>
    </row>
    <row r="2362" spans="1:3" x14ac:dyDescent="0.25">
      <c r="A2362">
        <v>2356</v>
      </c>
      <c r="B2362" t="str">
        <f>"00797434"</f>
        <v>00797434</v>
      </c>
      <c r="C2362" t="s">
        <v>7</v>
      </c>
    </row>
    <row r="2363" spans="1:3" x14ac:dyDescent="0.25">
      <c r="A2363">
        <v>2357</v>
      </c>
      <c r="B2363" t="str">
        <f>"00818154"</f>
        <v>00818154</v>
      </c>
      <c r="C2363" t="s">
        <v>7</v>
      </c>
    </row>
    <row r="2364" spans="1:3" x14ac:dyDescent="0.25">
      <c r="A2364">
        <v>2358</v>
      </c>
      <c r="B2364" t="str">
        <f>"201409002851"</f>
        <v>201409002851</v>
      </c>
      <c r="C2364" t="s">
        <v>6</v>
      </c>
    </row>
    <row r="2365" spans="1:3" x14ac:dyDescent="0.25">
      <c r="A2365">
        <v>2359</v>
      </c>
      <c r="B2365" t="str">
        <f>"00583182"</f>
        <v>00583182</v>
      </c>
      <c r="C2365" t="s">
        <v>8</v>
      </c>
    </row>
    <row r="2366" spans="1:3" x14ac:dyDescent="0.25">
      <c r="A2366">
        <v>2360</v>
      </c>
      <c r="B2366" t="str">
        <f>"00713152"</f>
        <v>00713152</v>
      </c>
      <c r="C2366" t="str">
        <f>"011"</f>
        <v>011</v>
      </c>
    </row>
    <row r="2367" spans="1:3" x14ac:dyDescent="0.25">
      <c r="A2367">
        <v>2361</v>
      </c>
      <c r="B2367" t="str">
        <f>"00536861"</f>
        <v>00536861</v>
      </c>
      <c r="C2367" t="s">
        <v>7</v>
      </c>
    </row>
    <row r="2368" spans="1:3" x14ac:dyDescent="0.25">
      <c r="A2368">
        <v>2362</v>
      </c>
      <c r="B2368" t="str">
        <f>"00816137"</f>
        <v>00816137</v>
      </c>
      <c r="C2368" t="s">
        <v>8</v>
      </c>
    </row>
    <row r="2369" spans="1:3" x14ac:dyDescent="0.25">
      <c r="A2369">
        <v>2363</v>
      </c>
      <c r="B2369" t="str">
        <f>"00815369"</f>
        <v>00815369</v>
      </c>
      <c r="C2369" t="s">
        <v>7</v>
      </c>
    </row>
    <row r="2370" spans="1:3" x14ac:dyDescent="0.25">
      <c r="A2370">
        <v>2364</v>
      </c>
      <c r="B2370" t="str">
        <f>"00495553"</f>
        <v>00495553</v>
      </c>
      <c r="C2370" t="s">
        <v>7</v>
      </c>
    </row>
    <row r="2371" spans="1:3" x14ac:dyDescent="0.25">
      <c r="A2371">
        <v>2365</v>
      </c>
      <c r="B2371" t="str">
        <f>"00739976"</f>
        <v>00739976</v>
      </c>
      <c r="C2371" t="s">
        <v>8</v>
      </c>
    </row>
    <row r="2372" spans="1:3" x14ac:dyDescent="0.25">
      <c r="A2372">
        <v>2366</v>
      </c>
      <c r="B2372" t="str">
        <f>"00817471"</f>
        <v>00817471</v>
      </c>
      <c r="C2372" t="s">
        <v>7</v>
      </c>
    </row>
    <row r="2373" spans="1:3" x14ac:dyDescent="0.25">
      <c r="A2373">
        <v>2367</v>
      </c>
      <c r="B2373" t="str">
        <f>"00562356"</f>
        <v>00562356</v>
      </c>
      <c r="C2373" t="s">
        <v>7</v>
      </c>
    </row>
    <row r="2374" spans="1:3" x14ac:dyDescent="0.25">
      <c r="A2374">
        <v>2368</v>
      </c>
      <c r="B2374" t="str">
        <f>"00385296"</f>
        <v>00385296</v>
      </c>
      <c r="C2374" t="s">
        <v>8</v>
      </c>
    </row>
    <row r="2375" spans="1:3" x14ac:dyDescent="0.25">
      <c r="A2375">
        <v>2369</v>
      </c>
      <c r="B2375" t="str">
        <f>"00283891"</f>
        <v>00283891</v>
      </c>
      <c r="C2375" t="s">
        <v>7</v>
      </c>
    </row>
    <row r="2376" spans="1:3" x14ac:dyDescent="0.25">
      <c r="A2376">
        <v>2370</v>
      </c>
      <c r="B2376" t="str">
        <f>"00817278"</f>
        <v>00817278</v>
      </c>
      <c r="C2376" t="s">
        <v>7</v>
      </c>
    </row>
    <row r="2377" spans="1:3" x14ac:dyDescent="0.25">
      <c r="A2377">
        <v>2371</v>
      </c>
      <c r="B2377" t="str">
        <f>"00818797"</f>
        <v>00818797</v>
      </c>
      <c r="C2377" t="s">
        <v>6</v>
      </c>
    </row>
    <row r="2378" spans="1:3" x14ac:dyDescent="0.25">
      <c r="A2378">
        <v>2372</v>
      </c>
      <c r="B2378" t="str">
        <f>"00817289"</f>
        <v>00817289</v>
      </c>
      <c r="C2378" t="s">
        <v>7</v>
      </c>
    </row>
    <row r="2379" spans="1:3" x14ac:dyDescent="0.25">
      <c r="A2379">
        <v>2373</v>
      </c>
      <c r="B2379" t="str">
        <f>"00778075"</f>
        <v>00778075</v>
      </c>
      <c r="C2379" t="s">
        <v>6</v>
      </c>
    </row>
    <row r="2380" spans="1:3" x14ac:dyDescent="0.25">
      <c r="A2380">
        <v>2374</v>
      </c>
      <c r="B2380" t="str">
        <f>"00816559"</f>
        <v>00816559</v>
      </c>
      <c r="C2380" t="s">
        <v>7</v>
      </c>
    </row>
    <row r="2381" spans="1:3" x14ac:dyDescent="0.25">
      <c r="A2381">
        <v>2375</v>
      </c>
      <c r="B2381" t="str">
        <f>"00818595"</f>
        <v>00818595</v>
      </c>
      <c r="C2381" t="s">
        <v>7</v>
      </c>
    </row>
    <row r="2382" spans="1:3" x14ac:dyDescent="0.25">
      <c r="A2382">
        <v>2376</v>
      </c>
      <c r="B2382" t="str">
        <f>"00252023"</f>
        <v>00252023</v>
      </c>
      <c r="C2382" t="s">
        <v>7</v>
      </c>
    </row>
    <row r="2383" spans="1:3" x14ac:dyDescent="0.25">
      <c r="A2383">
        <v>2377</v>
      </c>
      <c r="B2383" t="str">
        <f>"00816470"</f>
        <v>00816470</v>
      </c>
      <c r="C2383" t="s">
        <v>6</v>
      </c>
    </row>
    <row r="2384" spans="1:3" x14ac:dyDescent="0.25">
      <c r="A2384">
        <v>2378</v>
      </c>
      <c r="B2384" t="str">
        <f>"00794582"</f>
        <v>00794582</v>
      </c>
      <c r="C2384" t="s">
        <v>7</v>
      </c>
    </row>
    <row r="2385" spans="1:3" x14ac:dyDescent="0.25">
      <c r="A2385">
        <v>2379</v>
      </c>
      <c r="B2385" t="str">
        <f>"00153185"</f>
        <v>00153185</v>
      </c>
      <c r="C2385" t="s">
        <v>6</v>
      </c>
    </row>
    <row r="2386" spans="1:3" x14ac:dyDescent="0.25">
      <c r="A2386">
        <v>2380</v>
      </c>
      <c r="B2386" t="str">
        <f>"00254758"</f>
        <v>00254758</v>
      </c>
      <c r="C2386" t="s">
        <v>8</v>
      </c>
    </row>
    <row r="2387" spans="1:3" x14ac:dyDescent="0.25">
      <c r="A2387">
        <v>2381</v>
      </c>
      <c r="B2387" t="str">
        <f>"00395859"</f>
        <v>00395859</v>
      </c>
      <c r="C2387" t="s">
        <v>7</v>
      </c>
    </row>
    <row r="2388" spans="1:3" x14ac:dyDescent="0.25">
      <c r="A2388">
        <v>2382</v>
      </c>
      <c r="B2388" t="str">
        <f>"00819281"</f>
        <v>00819281</v>
      </c>
      <c r="C2388" t="s">
        <v>10</v>
      </c>
    </row>
    <row r="2389" spans="1:3" x14ac:dyDescent="0.25">
      <c r="A2389">
        <v>2383</v>
      </c>
      <c r="B2389" t="str">
        <f>"00256476"</f>
        <v>00256476</v>
      </c>
      <c r="C2389" t="s">
        <v>7</v>
      </c>
    </row>
    <row r="2390" spans="1:3" x14ac:dyDescent="0.25">
      <c r="A2390">
        <v>2384</v>
      </c>
      <c r="B2390" t="str">
        <f>"00370846"</f>
        <v>00370846</v>
      </c>
      <c r="C2390" t="s">
        <v>7</v>
      </c>
    </row>
    <row r="2391" spans="1:3" x14ac:dyDescent="0.25">
      <c r="A2391">
        <v>2385</v>
      </c>
      <c r="B2391" t="str">
        <f>"00818559"</f>
        <v>00818559</v>
      </c>
      <c r="C2391" t="s">
        <v>7</v>
      </c>
    </row>
    <row r="2392" spans="1:3" x14ac:dyDescent="0.25">
      <c r="A2392">
        <v>2386</v>
      </c>
      <c r="B2392" t="str">
        <f>"00817700"</f>
        <v>00817700</v>
      </c>
      <c r="C2392" t="s">
        <v>7</v>
      </c>
    </row>
    <row r="2393" spans="1:3" x14ac:dyDescent="0.25">
      <c r="A2393">
        <v>2387</v>
      </c>
      <c r="B2393" t="str">
        <f>"00248350"</f>
        <v>00248350</v>
      </c>
      <c r="C2393" t="s">
        <v>7</v>
      </c>
    </row>
    <row r="2394" spans="1:3" x14ac:dyDescent="0.25">
      <c r="A2394">
        <v>2388</v>
      </c>
      <c r="B2394" t="str">
        <f>"00816045"</f>
        <v>00816045</v>
      </c>
      <c r="C2394" t="s">
        <v>8</v>
      </c>
    </row>
    <row r="2395" spans="1:3" x14ac:dyDescent="0.25">
      <c r="A2395">
        <v>2389</v>
      </c>
      <c r="B2395" t="str">
        <f>"201406010370"</f>
        <v>201406010370</v>
      </c>
      <c r="C2395" t="s">
        <v>6</v>
      </c>
    </row>
    <row r="2396" spans="1:3" x14ac:dyDescent="0.25">
      <c r="A2396">
        <v>2390</v>
      </c>
      <c r="B2396" t="str">
        <f>"00334105"</f>
        <v>00334105</v>
      </c>
      <c r="C2396" t="s">
        <v>7</v>
      </c>
    </row>
    <row r="2397" spans="1:3" x14ac:dyDescent="0.25">
      <c r="A2397">
        <v>2391</v>
      </c>
      <c r="B2397" t="str">
        <f>"00710347"</f>
        <v>00710347</v>
      </c>
      <c r="C2397" t="s">
        <v>7</v>
      </c>
    </row>
    <row r="2398" spans="1:3" x14ac:dyDescent="0.25">
      <c r="A2398">
        <v>2392</v>
      </c>
      <c r="B2398" t="str">
        <f>"00815627"</f>
        <v>00815627</v>
      </c>
      <c r="C2398" t="s">
        <v>8</v>
      </c>
    </row>
    <row r="2399" spans="1:3" x14ac:dyDescent="0.25">
      <c r="A2399">
        <v>2393</v>
      </c>
      <c r="B2399" t="str">
        <f>"00817110"</f>
        <v>00817110</v>
      </c>
      <c r="C2399" t="s">
        <v>7</v>
      </c>
    </row>
    <row r="2400" spans="1:3" x14ac:dyDescent="0.25">
      <c r="A2400">
        <v>2394</v>
      </c>
      <c r="B2400" t="str">
        <f>"00333680"</f>
        <v>00333680</v>
      </c>
      <c r="C2400" t="s">
        <v>7</v>
      </c>
    </row>
    <row r="2401" spans="1:3" x14ac:dyDescent="0.25">
      <c r="A2401">
        <v>2395</v>
      </c>
      <c r="B2401" t="str">
        <f>"00817568"</f>
        <v>00817568</v>
      </c>
      <c r="C2401" t="s">
        <v>8</v>
      </c>
    </row>
    <row r="2402" spans="1:3" x14ac:dyDescent="0.25">
      <c r="A2402">
        <v>2396</v>
      </c>
      <c r="B2402" t="str">
        <f>"00446306"</f>
        <v>00446306</v>
      </c>
      <c r="C2402" t="s">
        <v>7</v>
      </c>
    </row>
    <row r="2403" spans="1:3" x14ac:dyDescent="0.25">
      <c r="A2403">
        <v>2397</v>
      </c>
      <c r="B2403" t="str">
        <f>"00809049"</f>
        <v>00809049</v>
      </c>
      <c r="C2403" t="s">
        <v>7</v>
      </c>
    </row>
    <row r="2404" spans="1:3" x14ac:dyDescent="0.25">
      <c r="A2404">
        <v>2398</v>
      </c>
      <c r="B2404" t="str">
        <f>"00790541"</f>
        <v>00790541</v>
      </c>
      <c r="C2404" t="s">
        <v>7</v>
      </c>
    </row>
    <row r="2405" spans="1:3" x14ac:dyDescent="0.25">
      <c r="A2405">
        <v>2399</v>
      </c>
      <c r="B2405" t="str">
        <f>"00723572"</f>
        <v>00723572</v>
      </c>
      <c r="C2405" t="s">
        <v>7</v>
      </c>
    </row>
    <row r="2406" spans="1:3" x14ac:dyDescent="0.25">
      <c r="A2406">
        <v>2400</v>
      </c>
      <c r="B2406" t="str">
        <f>"00046903"</f>
        <v>00046903</v>
      </c>
      <c r="C2406" t="s">
        <v>7</v>
      </c>
    </row>
    <row r="2407" spans="1:3" x14ac:dyDescent="0.25">
      <c r="A2407">
        <v>2401</v>
      </c>
      <c r="B2407" t="str">
        <f>"00818588"</f>
        <v>00818588</v>
      </c>
      <c r="C2407" t="s">
        <v>7</v>
      </c>
    </row>
    <row r="2408" spans="1:3" x14ac:dyDescent="0.25">
      <c r="A2408">
        <v>2402</v>
      </c>
      <c r="B2408" t="str">
        <f>"00818690"</f>
        <v>00818690</v>
      </c>
      <c r="C2408" t="s">
        <v>8</v>
      </c>
    </row>
    <row r="2409" spans="1:3" x14ac:dyDescent="0.25">
      <c r="A2409">
        <v>2403</v>
      </c>
      <c r="B2409" t="str">
        <f>"00657571"</f>
        <v>00657571</v>
      </c>
      <c r="C2409" t="s">
        <v>8</v>
      </c>
    </row>
    <row r="2410" spans="1:3" x14ac:dyDescent="0.25">
      <c r="A2410">
        <v>2404</v>
      </c>
      <c r="B2410" t="str">
        <f>"201511018977"</f>
        <v>201511018977</v>
      </c>
      <c r="C2410" t="s">
        <v>8</v>
      </c>
    </row>
    <row r="2411" spans="1:3" x14ac:dyDescent="0.25">
      <c r="A2411">
        <v>2405</v>
      </c>
      <c r="B2411" t="str">
        <f>"201409000120"</f>
        <v>201409000120</v>
      </c>
      <c r="C2411" t="s">
        <v>6</v>
      </c>
    </row>
    <row r="2412" spans="1:3" x14ac:dyDescent="0.25">
      <c r="A2412">
        <v>2406</v>
      </c>
      <c r="B2412" t="str">
        <f>"00647832"</f>
        <v>00647832</v>
      </c>
      <c r="C2412" t="s">
        <v>8</v>
      </c>
    </row>
    <row r="2413" spans="1:3" x14ac:dyDescent="0.25">
      <c r="A2413">
        <v>2407</v>
      </c>
      <c r="B2413" t="str">
        <f>"00801629"</f>
        <v>00801629</v>
      </c>
      <c r="C2413" t="s">
        <v>7</v>
      </c>
    </row>
    <row r="2414" spans="1:3" x14ac:dyDescent="0.25">
      <c r="A2414">
        <v>2408</v>
      </c>
      <c r="B2414" t="str">
        <f>"00818090"</f>
        <v>00818090</v>
      </c>
      <c r="C2414" t="s">
        <v>8</v>
      </c>
    </row>
    <row r="2415" spans="1:3" x14ac:dyDescent="0.25">
      <c r="A2415">
        <v>2409</v>
      </c>
      <c r="B2415" t="str">
        <f>"201406006390"</f>
        <v>201406006390</v>
      </c>
      <c r="C2415" t="s">
        <v>6</v>
      </c>
    </row>
    <row r="2416" spans="1:3" x14ac:dyDescent="0.25">
      <c r="A2416">
        <v>2410</v>
      </c>
      <c r="B2416" t="str">
        <f>"00562122"</f>
        <v>00562122</v>
      </c>
      <c r="C2416" t="s">
        <v>7</v>
      </c>
    </row>
    <row r="2417" spans="1:3" x14ac:dyDescent="0.25">
      <c r="A2417">
        <v>2411</v>
      </c>
      <c r="B2417" t="str">
        <f>"00816860"</f>
        <v>00816860</v>
      </c>
      <c r="C2417" t="s">
        <v>7</v>
      </c>
    </row>
    <row r="2418" spans="1:3" x14ac:dyDescent="0.25">
      <c r="A2418">
        <v>2412</v>
      </c>
      <c r="B2418" t="str">
        <f>"00818703"</f>
        <v>00818703</v>
      </c>
      <c r="C2418" t="str">
        <f>"011"</f>
        <v>011</v>
      </c>
    </row>
    <row r="2419" spans="1:3" x14ac:dyDescent="0.25">
      <c r="A2419">
        <v>2413</v>
      </c>
      <c r="B2419" t="str">
        <f>"00815856"</f>
        <v>00815856</v>
      </c>
      <c r="C2419" t="s">
        <v>8</v>
      </c>
    </row>
    <row r="2420" spans="1:3" x14ac:dyDescent="0.25">
      <c r="A2420">
        <v>2414</v>
      </c>
      <c r="B2420" t="str">
        <f>"201406016009"</f>
        <v>201406016009</v>
      </c>
      <c r="C2420" t="s">
        <v>8</v>
      </c>
    </row>
    <row r="2421" spans="1:3" x14ac:dyDescent="0.25">
      <c r="A2421">
        <v>2415</v>
      </c>
      <c r="B2421" t="str">
        <f>"201406001885"</f>
        <v>201406001885</v>
      </c>
      <c r="C2421" t="s">
        <v>12</v>
      </c>
    </row>
    <row r="2422" spans="1:3" x14ac:dyDescent="0.25">
      <c r="A2422">
        <v>2416</v>
      </c>
      <c r="B2422" t="str">
        <f>"00778184"</f>
        <v>00778184</v>
      </c>
      <c r="C2422" t="s">
        <v>6</v>
      </c>
    </row>
    <row r="2423" spans="1:3" x14ac:dyDescent="0.25">
      <c r="A2423">
        <v>2417</v>
      </c>
      <c r="B2423" t="str">
        <f>"00443616"</f>
        <v>00443616</v>
      </c>
      <c r="C2423" t="s">
        <v>6</v>
      </c>
    </row>
    <row r="2424" spans="1:3" x14ac:dyDescent="0.25">
      <c r="A2424">
        <v>2418</v>
      </c>
      <c r="B2424" t="str">
        <f>"00818806"</f>
        <v>00818806</v>
      </c>
      <c r="C2424" t="s">
        <v>7</v>
      </c>
    </row>
    <row r="2425" spans="1:3" x14ac:dyDescent="0.25">
      <c r="A2425">
        <v>2419</v>
      </c>
      <c r="B2425" t="str">
        <f>"00120667"</f>
        <v>00120667</v>
      </c>
      <c r="C2425" t="s">
        <v>7</v>
      </c>
    </row>
    <row r="2426" spans="1:3" x14ac:dyDescent="0.25">
      <c r="A2426">
        <v>2420</v>
      </c>
      <c r="B2426" t="str">
        <f>"00004661"</f>
        <v>00004661</v>
      </c>
      <c r="C2426" t="s">
        <v>7</v>
      </c>
    </row>
    <row r="2427" spans="1:3" x14ac:dyDescent="0.25">
      <c r="A2427">
        <v>2421</v>
      </c>
      <c r="B2427" t="str">
        <f>"00817996"</f>
        <v>00817996</v>
      </c>
      <c r="C2427" t="s">
        <v>7</v>
      </c>
    </row>
    <row r="2428" spans="1:3" x14ac:dyDescent="0.25">
      <c r="A2428">
        <v>2422</v>
      </c>
      <c r="B2428" t="str">
        <f>"201511034025"</f>
        <v>201511034025</v>
      </c>
      <c r="C2428" t="s">
        <v>8</v>
      </c>
    </row>
    <row r="2429" spans="1:3" x14ac:dyDescent="0.25">
      <c r="A2429">
        <v>2423</v>
      </c>
      <c r="B2429" t="str">
        <f>"00816793"</f>
        <v>00816793</v>
      </c>
      <c r="C2429" t="s">
        <v>7</v>
      </c>
    </row>
    <row r="2430" spans="1:3" x14ac:dyDescent="0.25">
      <c r="A2430">
        <v>2424</v>
      </c>
      <c r="B2430" t="str">
        <f>"00442503"</f>
        <v>00442503</v>
      </c>
      <c r="C2430" t="s">
        <v>7</v>
      </c>
    </row>
    <row r="2431" spans="1:3" x14ac:dyDescent="0.25">
      <c r="A2431">
        <v>2425</v>
      </c>
      <c r="B2431" t="str">
        <f>"00762649"</f>
        <v>00762649</v>
      </c>
      <c r="C2431" t="str">
        <f>"011"</f>
        <v>011</v>
      </c>
    </row>
    <row r="2432" spans="1:3" x14ac:dyDescent="0.25">
      <c r="A2432">
        <v>2426</v>
      </c>
      <c r="B2432" t="str">
        <f>"00620311"</f>
        <v>00620311</v>
      </c>
      <c r="C2432" t="s">
        <v>7</v>
      </c>
    </row>
    <row r="2433" spans="1:3" x14ac:dyDescent="0.25">
      <c r="A2433">
        <v>2427</v>
      </c>
      <c r="B2433" t="str">
        <f>"00817342"</f>
        <v>00817342</v>
      </c>
      <c r="C2433" t="s">
        <v>7</v>
      </c>
    </row>
    <row r="2434" spans="1:3" x14ac:dyDescent="0.25">
      <c r="A2434">
        <v>2428</v>
      </c>
      <c r="B2434" t="str">
        <f>"00448561"</f>
        <v>00448561</v>
      </c>
      <c r="C2434" t="s">
        <v>8</v>
      </c>
    </row>
    <row r="2435" spans="1:3" x14ac:dyDescent="0.25">
      <c r="A2435">
        <v>2429</v>
      </c>
      <c r="B2435" t="str">
        <f>"00807588"</f>
        <v>00807588</v>
      </c>
      <c r="C2435" t="s">
        <v>7</v>
      </c>
    </row>
    <row r="2436" spans="1:3" x14ac:dyDescent="0.25">
      <c r="A2436">
        <v>2430</v>
      </c>
      <c r="B2436" t="str">
        <f>"00819253"</f>
        <v>00819253</v>
      </c>
      <c r="C2436" t="s">
        <v>7</v>
      </c>
    </row>
    <row r="2437" spans="1:3" x14ac:dyDescent="0.25">
      <c r="A2437">
        <v>2431</v>
      </c>
      <c r="B2437" t="str">
        <f>"00105377"</f>
        <v>00105377</v>
      </c>
      <c r="C2437" t="s">
        <v>7</v>
      </c>
    </row>
    <row r="2438" spans="1:3" x14ac:dyDescent="0.25">
      <c r="A2438">
        <v>2432</v>
      </c>
      <c r="B2438" t="str">
        <f>"00819187"</f>
        <v>00819187</v>
      </c>
      <c r="C2438" t="s">
        <v>8</v>
      </c>
    </row>
    <row r="2439" spans="1:3" x14ac:dyDescent="0.25">
      <c r="A2439">
        <v>2433</v>
      </c>
      <c r="B2439" t="str">
        <f>"00227641"</f>
        <v>00227641</v>
      </c>
      <c r="C2439" t="s">
        <v>10</v>
      </c>
    </row>
    <row r="2440" spans="1:3" x14ac:dyDescent="0.25">
      <c r="A2440">
        <v>2434</v>
      </c>
      <c r="B2440" t="str">
        <f>"00474960"</f>
        <v>00474960</v>
      </c>
      <c r="C2440" t="s">
        <v>6</v>
      </c>
    </row>
    <row r="2441" spans="1:3" x14ac:dyDescent="0.25">
      <c r="A2441">
        <v>2435</v>
      </c>
      <c r="B2441" t="str">
        <f>"00110495"</f>
        <v>00110495</v>
      </c>
      <c r="C2441" t="s">
        <v>7</v>
      </c>
    </row>
    <row r="2442" spans="1:3" x14ac:dyDescent="0.25">
      <c r="A2442">
        <v>2436</v>
      </c>
      <c r="B2442" t="str">
        <f>"00799796"</f>
        <v>00799796</v>
      </c>
      <c r="C2442" t="s">
        <v>8</v>
      </c>
    </row>
    <row r="2443" spans="1:3" x14ac:dyDescent="0.25">
      <c r="A2443">
        <v>2437</v>
      </c>
      <c r="B2443" t="str">
        <f>"00818980"</f>
        <v>00818980</v>
      </c>
      <c r="C2443" t="s">
        <v>8</v>
      </c>
    </row>
    <row r="2444" spans="1:3" x14ac:dyDescent="0.25">
      <c r="A2444">
        <v>2438</v>
      </c>
      <c r="B2444" t="str">
        <f>"00703891"</f>
        <v>00703891</v>
      </c>
      <c r="C2444" t="s">
        <v>6</v>
      </c>
    </row>
    <row r="2445" spans="1:3" x14ac:dyDescent="0.25">
      <c r="A2445">
        <v>2439</v>
      </c>
      <c r="B2445" t="str">
        <f>"00475737"</f>
        <v>00475737</v>
      </c>
      <c r="C2445" t="s">
        <v>7</v>
      </c>
    </row>
    <row r="2446" spans="1:3" x14ac:dyDescent="0.25">
      <c r="A2446">
        <v>2440</v>
      </c>
      <c r="B2446" t="str">
        <f>"00817975"</f>
        <v>00817975</v>
      </c>
      <c r="C2446" t="s">
        <v>7</v>
      </c>
    </row>
    <row r="2447" spans="1:3" x14ac:dyDescent="0.25">
      <c r="A2447">
        <v>2441</v>
      </c>
      <c r="B2447" t="str">
        <f>"00818375"</f>
        <v>00818375</v>
      </c>
      <c r="C2447" t="s">
        <v>7</v>
      </c>
    </row>
    <row r="2448" spans="1:3" x14ac:dyDescent="0.25">
      <c r="A2448">
        <v>2442</v>
      </c>
      <c r="B2448" t="str">
        <f>"00816232"</f>
        <v>00816232</v>
      </c>
      <c r="C2448" t="s">
        <v>8</v>
      </c>
    </row>
    <row r="2449" spans="1:3" x14ac:dyDescent="0.25">
      <c r="A2449">
        <v>2443</v>
      </c>
      <c r="B2449" t="str">
        <f>"00173583"</f>
        <v>00173583</v>
      </c>
      <c r="C2449" t="s">
        <v>8</v>
      </c>
    </row>
    <row r="2450" spans="1:3" x14ac:dyDescent="0.25">
      <c r="A2450">
        <v>2444</v>
      </c>
      <c r="B2450" t="str">
        <f>"00816187"</f>
        <v>00816187</v>
      </c>
      <c r="C2450" t="s">
        <v>7</v>
      </c>
    </row>
    <row r="2451" spans="1:3" x14ac:dyDescent="0.25">
      <c r="A2451">
        <v>2445</v>
      </c>
      <c r="B2451" t="str">
        <f>"00819150"</f>
        <v>00819150</v>
      </c>
      <c r="C2451" t="s">
        <v>7</v>
      </c>
    </row>
    <row r="2452" spans="1:3" x14ac:dyDescent="0.25">
      <c r="A2452">
        <v>2446</v>
      </c>
      <c r="B2452" t="str">
        <f>"00817896"</f>
        <v>00817896</v>
      </c>
      <c r="C2452" t="s">
        <v>7</v>
      </c>
    </row>
    <row r="2453" spans="1:3" x14ac:dyDescent="0.25">
      <c r="A2453">
        <v>2447</v>
      </c>
      <c r="B2453" t="str">
        <f>"00686840"</f>
        <v>00686840</v>
      </c>
      <c r="C2453" t="s">
        <v>7</v>
      </c>
    </row>
    <row r="2454" spans="1:3" x14ac:dyDescent="0.25">
      <c r="A2454">
        <v>2448</v>
      </c>
      <c r="B2454" t="str">
        <f>"00819320"</f>
        <v>00819320</v>
      </c>
      <c r="C2454" t="s">
        <v>7</v>
      </c>
    </row>
    <row r="2455" spans="1:3" x14ac:dyDescent="0.25">
      <c r="A2455">
        <v>2449</v>
      </c>
      <c r="B2455" t="str">
        <f>"201507003465"</f>
        <v>201507003465</v>
      </c>
      <c r="C2455" t="s">
        <v>7</v>
      </c>
    </row>
    <row r="2456" spans="1:3" x14ac:dyDescent="0.25">
      <c r="A2456">
        <v>2450</v>
      </c>
      <c r="B2456" t="str">
        <f>"00670719"</f>
        <v>00670719</v>
      </c>
      <c r="C2456" t="s">
        <v>7</v>
      </c>
    </row>
    <row r="2457" spans="1:3" x14ac:dyDescent="0.25">
      <c r="A2457">
        <v>2451</v>
      </c>
      <c r="B2457" t="str">
        <f>"00550146"</f>
        <v>00550146</v>
      </c>
      <c r="C2457" t="s">
        <v>6</v>
      </c>
    </row>
    <row r="2458" spans="1:3" x14ac:dyDescent="0.25">
      <c r="A2458">
        <v>2452</v>
      </c>
      <c r="B2458" t="str">
        <f>"201604001191"</f>
        <v>201604001191</v>
      </c>
      <c r="C2458" t="s">
        <v>7</v>
      </c>
    </row>
    <row r="2459" spans="1:3" x14ac:dyDescent="0.25">
      <c r="A2459">
        <v>2453</v>
      </c>
      <c r="B2459" t="str">
        <f>"00445141"</f>
        <v>00445141</v>
      </c>
      <c r="C2459" t="s">
        <v>7</v>
      </c>
    </row>
    <row r="2460" spans="1:3" x14ac:dyDescent="0.25">
      <c r="A2460">
        <v>2454</v>
      </c>
      <c r="B2460" t="str">
        <f>"00573535"</f>
        <v>00573535</v>
      </c>
      <c r="C2460" t="s">
        <v>6</v>
      </c>
    </row>
    <row r="2461" spans="1:3" x14ac:dyDescent="0.25">
      <c r="A2461">
        <v>2455</v>
      </c>
      <c r="B2461" t="str">
        <f>"00272668"</f>
        <v>00272668</v>
      </c>
      <c r="C2461" t="s">
        <v>7</v>
      </c>
    </row>
    <row r="2462" spans="1:3" x14ac:dyDescent="0.25">
      <c r="A2462">
        <v>2456</v>
      </c>
      <c r="B2462" t="str">
        <f>"201409006479"</f>
        <v>201409006479</v>
      </c>
      <c r="C2462" t="s">
        <v>6</v>
      </c>
    </row>
    <row r="2463" spans="1:3" x14ac:dyDescent="0.25">
      <c r="A2463">
        <v>2457</v>
      </c>
      <c r="B2463" t="str">
        <f>"00028183"</f>
        <v>00028183</v>
      </c>
      <c r="C2463" t="s">
        <v>6</v>
      </c>
    </row>
    <row r="2464" spans="1:3" x14ac:dyDescent="0.25">
      <c r="A2464">
        <v>2458</v>
      </c>
      <c r="B2464" t="str">
        <f>"00816466"</f>
        <v>00816466</v>
      </c>
      <c r="C2464" t="s">
        <v>7</v>
      </c>
    </row>
    <row r="2465" spans="1:3" x14ac:dyDescent="0.25">
      <c r="A2465">
        <v>2459</v>
      </c>
      <c r="B2465" t="str">
        <f>"00818348"</f>
        <v>00818348</v>
      </c>
      <c r="C2465" t="s">
        <v>8</v>
      </c>
    </row>
    <row r="2466" spans="1:3" x14ac:dyDescent="0.25">
      <c r="A2466">
        <v>2460</v>
      </c>
      <c r="B2466" t="str">
        <f>"00448197"</f>
        <v>00448197</v>
      </c>
      <c r="C2466" t="s">
        <v>7</v>
      </c>
    </row>
    <row r="2467" spans="1:3" x14ac:dyDescent="0.25">
      <c r="A2467">
        <v>2461</v>
      </c>
      <c r="B2467" t="str">
        <f>"00817332"</f>
        <v>00817332</v>
      </c>
      <c r="C2467" t="s">
        <v>7</v>
      </c>
    </row>
    <row r="2468" spans="1:3" x14ac:dyDescent="0.25">
      <c r="A2468">
        <v>2462</v>
      </c>
      <c r="B2468" t="str">
        <f>"00446476"</f>
        <v>00446476</v>
      </c>
      <c r="C2468" t="s">
        <v>7</v>
      </c>
    </row>
    <row r="2469" spans="1:3" x14ac:dyDescent="0.25">
      <c r="A2469">
        <v>2463</v>
      </c>
      <c r="B2469" t="str">
        <f>"00780110"</f>
        <v>00780110</v>
      </c>
      <c r="C2469" t="s">
        <v>7</v>
      </c>
    </row>
    <row r="2470" spans="1:3" x14ac:dyDescent="0.25">
      <c r="A2470">
        <v>2464</v>
      </c>
      <c r="B2470" t="str">
        <f>"00773628"</f>
        <v>00773628</v>
      </c>
      <c r="C2470" t="s">
        <v>7</v>
      </c>
    </row>
    <row r="2471" spans="1:3" x14ac:dyDescent="0.25">
      <c r="A2471">
        <v>2465</v>
      </c>
      <c r="B2471" t="str">
        <f>"00819197"</f>
        <v>00819197</v>
      </c>
      <c r="C2471" t="s">
        <v>8</v>
      </c>
    </row>
    <row r="2472" spans="1:3" x14ac:dyDescent="0.25">
      <c r="A2472">
        <v>2466</v>
      </c>
      <c r="B2472" t="str">
        <f>"00580421"</f>
        <v>00580421</v>
      </c>
      <c r="C2472" t="s">
        <v>7</v>
      </c>
    </row>
    <row r="2473" spans="1:3" x14ac:dyDescent="0.25">
      <c r="A2473">
        <v>2467</v>
      </c>
      <c r="B2473" t="str">
        <f>"00818328"</f>
        <v>00818328</v>
      </c>
      <c r="C2473" t="s">
        <v>6</v>
      </c>
    </row>
    <row r="2474" spans="1:3" x14ac:dyDescent="0.25">
      <c r="A2474">
        <v>2468</v>
      </c>
      <c r="B2474" t="str">
        <f>"00817528"</f>
        <v>00817528</v>
      </c>
      <c r="C2474" t="s">
        <v>7</v>
      </c>
    </row>
    <row r="2475" spans="1:3" x14ac:dyDescent="0.25">
      <c r="A2475">
        <v>2469</v>
      </c>
      <c r="B2475" t="str">
        <f>"00818613"</f>
        <v>00818613</v>
      </c>
      <c r="C2475" t="s">
        <v>6</v>
      </c>
    </row>
    <row r="2476" spans="1:3" x14ac:dyDescent="0.25">
      <c r="A2476">
        <v>2470</v>
      </c>
      <c r="B2476" t="str">
        <f>"00818750"</f>
        <v>00818750</v>
      </c>
      <c r="C2476" t="s">
        <v>8</v>
      </c>
    </row>
    <row r="2477" spans="1:3" x14ac:dyDescent="0.25">
      <c r="A2477">
        <v>2471</v>
      </c>
      <c r="B2477" t="str">
        <f>"00818921"</f>
        <v>00818921</v>
      </c>
      <c r="C2477" t="s">
        <v>8</v>
      </c>
    </row>
    <row r="2478" spans="1:3" x14ac:dyDescent="0.25">
      <c r="A2478">
        <v>2472</v>
      </c>
      <c r="B2478" t="str">
        <f>"00602258"</f>
        <v>00602258</v>
      </c>
      <c r="C2478" t="s">
        <v>7</v>
      </c>
    </row>
    <row r="2479" spans="1:3" x14ac:dyDescent="0.25">
      <c r="A2479">
        <v>2473</v>
      </c>
      <c r="B2479" t="str">
        <f>"00818818"</f>
        <v>00818818</v>
      </c>
      <c r="C2479" t="s">
        <v>7</v>
      </c>
    </row>
    <row r="2480" spans="1:3" x14ac:dyDescent="0.25">
      <c r="A2480">
        <v>2474</v>
      </c>
      <c r="B2480" t="str">
        <f>"00818580"</f>
        <v>00818580</v>
      </c>
      <c r="C2480" t="s">
        <v>7</v>
      </c>
    </row>
    <row r="2481" spans="1:3" x14ac:dyDescent="0.25">
      <c r="A2481">
        <v>2475</v>
      </c>
      <c r="B2481" t="str">
        <f>"00816865"</f>
        <v>00816865</v>
      </c>
      <c r="C2481" t="s">
        <v>7</v>
      </c>
    </row>
    <row r="2482" spans="1:3" x14ac:dyDescent="0.25">
      <c r="A2482">
        <v>2476</v>
      </c>
      <c r="B2482" t="str">
        <f>"00819104"</f>
        <v>00819104</v>
      </c>
      <c r="C2482" t="s">
        <v>7</v>
      </c>
    </row>
    <row r="2483" spans="1:3" x14ac:dyDescent="0.25">
      <c r="A2483">
        <v>2477</v>
      </c>
      <c r="B2483" t="str">
        <f>"00448356"</f>
        <v>00448356</v>
      </c>
      <c r="C2483" t="s">
        <v>7</v>
      </c>
    </row>
    <row r="2484" spans="1:3" x14ac:dyDescent="0.25">
      <c r="A2484">
        <v>2478</v>
      </c>
      <c r="B2484" t="str">
        <f>"00818346"</f>
        <v>00818346</v>
      </c>
      <c r="C2484" t="s">
        <v>7</v>
      </c>
    </row>
    <row r="2485" spans="1:3" x14ac:dyDescent="0.25">
      <c r="A2485">
        <v>2479</v>
      </c>
      <c r="B2485" t="str">
        <f>"00819085"</f>
        <v>00819085</v>
      </c>
      <c r="C2485" t="s">
        <v>7</v>
      </c>
    </row>
    <row r="2486" spans="1:3" x14ac:dyDescent="0.25">
      <c r="A2486">
        <v>2480</v>
      </c>
      <c r="B2486" t="str">
        <f>"00486408"</f>
        <v>00486408</v>
      </c>
      <c r="C2486" t="s">
        <v>8</v>
      </c>
    </row>
    <row r="2487" spans="1:3" x14ac:dyDescent="0.25">
      <c r="A2487">
        <v>2481</v>
      </c>
      <c r="B2487" t="str">
        <f>"00818363"</f>
        <v>00818363</v>
      </c>
      <c r="C2487" t="s">
        <v>7</v>
      </c>
    </row>
    <row r="2488" spans="1:3" x14ac:dyDescent="0.25">
      <c r="A2488">
        <v>2482</v>
      </c>
      <c r="B2488" t="str">
        <f>"00160533"</f>
        <v>00160533</v>
      </c>
      <c r="C2488" t="s">
        <v>8</v>
      </c>
    </row>
    <row r="2489" spans="1:3" x14ac:dyDescent="0.25">
      <c r="A2489">
        <v>2483</v>
      </c>
      <c r="B2489" t="str">
        <f>"00500552"</f>
        <v>00500552</v>
      </c>
      <c r="C2489" t="str">
        <f>"011"</f>
        <v>011</v>
      </c>
    </row>
    <row r="2490" spans="1:3" x14ac:dyDescent="0.25">
      <c r="A2490">
        <v>2484</v>
      </c>
      <c r="B2490" t="str">
        <f>"00443201"</f>
        <v>00443201</v>
      </c>
      <c r="C2490" t="s">
        <v>8</v>
      </c>
    </row>
    <row r="2491" spans="1:3" x14ac:dyDescent="0.25">
      <c r="A2491">
        <v>2485</v>
      </c>
      <c r="B2491" t="str">
        <f>"00658916"</f>
        <v>00658916</v>
      </c>
      <c r="C2491" t="s">
        <v>7</v>
      </c>
    </row>
    <row r="2492" spans="1:3" x14ac:dyDescent="0.25">
      <c r="A2492">
        <v>2486</v>
      </c>
      <c r="B2492" t="str">
        <f>"00740538"</f>
        <v>00740538</v>
      </c>
      <c r="C2492" t="s">
        <v>11</v>
      </c>
    </row>
    <row r="2493" spans="1:3" x14ac:dyDescent="0.25">
      <c r="A2493">
        <v>2487</v>
      </c>
      <c r="B2493" t="str">
        <f>"00664730"</f>
        <v>00664730</v>
      </c>
      <c r="C2493" t="s">
        <v>7</v>
      </c>
    </row>
    <row r="2494" spans="1:3" x14ac:dyDescent="0.25">
      <c r="A2494">
        <v>2488</v>
      </c>
      <c r="B2494" t="str">
        <f>"00818278"</f>
        <v>00818278</v>
      </c>
      <c r="C2494" t="s">
        <v>10</v>
      </c>
    </row>
    <row r="2495" spans="1:3" x14ac:dyDescent="0.25">
      <c r="A2495">
        <v>2489</v>
      </c>
      <c r="B2495" t="str">
        <f>"00819223"</f>
        <v>00819223</v>
      </c>
      <c r="C2495" t="s">
        <v>7</v>
      </c>
    </row>
    <row r="2496" spans="1:3" x14ac:dyDescent="0.25">
      <c r="A2496">
        <v>2490</v>
      </c>
      <c r="B2496" t="str">
        <f>"00754050"</f>
        <v>00754050</v>
      </c>
      <c r="C2496" t="s">
        <v>7</v>
      </c>
    </row>
    <row r="2497" spans="1:3" x14ac:dyDescent="0.25">
      <c r="A2497">
        <v>2491</v>
      </c>
      <c r="B2497" t="str">
        <f>"00126429"</f>
        <v>00126429</v>
      </c>
      <c r="C2497" t="s">
        <v>7</v>
      </c>
    </row>
    <row r="2498" spans="1:3" x14ac:dyDescent="0.25">
      <c r="A2498">
        <v>2492</v>
      </c>
      <c r="B2498" t="str">
        <f>"00819212"</f>
        <v>00819212</v>
      </c>
      <c r="C2498" t="s">
        <v>7</v>
      </c>
    </row>
    <row r="2499" spans="1:3" x14ac:dyDescent="0.25">
      <c r="A2499">
        <v>2493</v>
      </c>
      <c r="B2499" t="str">
        <f>"00742485"</f>
        <v>00742485</v>
      </c>
      <c r="C2499" t="s">
        <v>7</v>
      </c>
    </row>
    <row r="2500" spans="1:3" x14ac:dyDescent="0.25">
      <c r="A2500">
        <v>2494</v>
      </c>
      <c r="B2500" t="str">
        <f>"00816421"</f>
        <v>00816421</v>
      </c>
      <c r="C2500" t="s">
        <v>7</v>
      </c>
    </row>
    <row r="2501" spans="1:3" x14ac:dyDescent="0.25">
      <c r="A2501">
        <v>2495</v>
      </c>
      <c r="B2501" t="str">
        <f>"00285358"</f>
        <v>00285358</v>
      </c>
      <c r="C2501" t="s">
        <v>7</v>
      </c>
    </row>
    <row r="2502" spans="1:3" x14ac:dyDescent="0.25">
      <c r="A2502">
        <v>2496</v>
      </c>
      <c r="B2502" t="str">
        <f>"00818852"</f>
        <v>00818852</v>
      </c>
      <c r="C2502" t="s">
        <v>7</v>
      </c>
    </row>
    <row r="2503" spans="1:3" x14ac:dyDescent="0.25">
      <c r="A2503">
        <v>2497</v>
      </c>
      <c r="B2503" t="str">
        <f>"00779511"</f>
        <v>00779511</v>
      </c>
      <c r="C2503" t="s">
        <v>7</v>
      </c>
    </row>
    <row r="2504" spans="1:3" x14ac:dyDescent="0.25">
      <c r="A2504">
        <v>2498</v>
      </c>
      <c r="B2504" t="str">
        <f>"00448926"</f>
        <v>00448926</v>
      </c>
      <c r="C2504" t="s">
        <v>8</v>
      </c>
    </row>
    <row r="2505" spans="1:3" x14ac:dyDescent="0.25">
      <c r="A2505">
        <v>2499</v>
      </c>
      <c r="B2505" t="str">
        <f>"00818659"</f>
        <v>00818659</v>
      </c>
      <c r="C2505" t="s">
        <v>7</v>
      </c>
    </row>
    <row r="2506" spans="1:3" x14ac:dyDescent="0.25">
      <c r="A2506">
        <v>2500</v>
      </c>
      <c r="B2506" t="str">
        <f>"00182632"</f>
        <v>00182632</v>
      </c>
      <c r="C2506" t="s">
        <v>7</v>
      </c>
    </row>
    <row r="2507" spans="1:3" x14ac:dyDescent="0.25">
      <c r="A2507">
        <v>2501</v>
      </c>
      <c r="B2507" t="str">
        <f>"201510002488"</f>
        <v>201510002488</v>
      </c>
      <c r="C2507" t="s">
        <v>10</v>
      </c>
    </row>
    <row r="2508" spans="1:3" x14ac:dyDescent="0.25">
      <c r="A2508">
        <v>2502</v>
      </c>
      <c r="B2508" t="str">
        <f>"00281278"</f>
        <v>00281278</v>
      </c>
      <c r="C2508" t="s">
        <v>7</v>
      </c>
    </row>
    <row r="2509" spans="1:3" x14ac:dyDescent="0.25">
      <c r="A2509">
        <v>2503</v>
      </c>
      <c r="B2509" t="str">
        <f>"00817774"</f>
        <v>00817774</v>
      </c>
      <c r="C2509" t="s">
        <v>7</v>
      </c>
    </row>
    <row r="2510" spans="1:3" x14ac:dyDescent="0.25">
      <c r="A2510">
        <v>2504</v>
      </c>
      <c r="B2510" t="str">
        <f>"00779074"</f>
        <v>00779074</v>
      </c>
      <c r="C2510" t="s">
        <v>7</v>
      </c>
    </row>
    <row r="2511" spans="1:3" x14ac:dyDescent="0.25">
      <c r="A2511">
        <v>2505</v>
      </c>
      <c r="B2511" t="str">
        <f>"00568643"</f>
        <v>00568643</v>
      </c>
      <c r="C2511" t="s">
        <v>6</v>
      </c>
    </row>
    <row r="2512" spans="1:3" x14ac:dyDescent="0.25">
      <c r="A2512">
        <v>2506</v>
      </c>
      <c r="B2512" t="str">
        <f>"00448000"</f>
        <v>00448000</v>
      </c>
      <c r="C2512" t="s">
        <v>7</v>
      </c>
    </row>
    <row r="2513" spans="1:3" x14ac:dyDescent="0.25">
      <c r="A2513">
        <v>2507</v>
      </c>
      <c r="B2513" t="str">
        <f>"201511018646"</f>
        <v>201511018646</v>
      </c>
      <c r="C2513" t="s">
        <v>6</v>
      </c>
    </row>
    <row r="2514" spans="1:3" x14ac:dyDescent="0.25">
      <c r="A2514">
        <v>2508</v>
      </c>
      <c r="B2514" t="str">
        <f>"201406003475"</f>
        <v>201406003475</v>
      </c>
      <c r="C2514" t="s">
        <v>7</v>
      </c>
    </row>
    <row r="2515" spans="1:3" x14ac:dyDescent="0.25">
      <c r="A2515">
        <v>2509</v>
      </c>
      <c r="B2515" t="str">
        <f>"00623711"</f>
        <v>00623711</v>
      </c>
      <c r="C2515" t="s">
        <v>7</v>
      </c>
    </row>
    <row r="2518" spans="1:3" x14ac:dyDescent="0.25">
      <c r="A2518" t="s">
        <v>18</v>
      </c>
    </row>
    <row r="2519" spans="1:3" x14ac:dyDescent="0.25">
      <c r="A2519" t="s">
        <v>19</v>
      </c>
    </row>
    <row r="2520" spans="1:3" x14ac:dyDescent="0.25">
      <c r="A2520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9Κ_2021_ΔΕ_ΑΠΟΡΡΙΠΤΕΟΙ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Stini Maria</dc:creator>
  <cp:lastModifiedBy>Stini Maria</cp:lastModifiedBy>
  <dcterms:created xsi:type="dcterms:W3CDTF">2023-01-17T11:09:18Z</dcterms:created>
  <dcterms:modified xsi:type="dcterms:W3CDTF">2023-01-17T11:09:18Z</dcterms:modified>
</cp:coreProperties>
</file>